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2200" windowHeight="19540" activeTab="0"/>
  </bookViews>
  <sheets>
    <sheet name="BHNC DM Form" sheetId="1" r:id="rId1"/>
  </sheets>
  <definedNames>
    <definedName name="_xlnm.Print_Area" localSheetId="0">'BHNC DM Form'!$A$1:$AM$71</definedName>
  </definedNames>
  <calcPr fullCalcOnLoad="1"/>
</workbook>
</file>

<file path=xl/sharedStrings.xml><?xml version="1.0" encoding="utf-8"?>
<sst xmlns="http://schemas.openxmlformats.org/spreadsheetml/2006/main" count="545" uniqueCount="71">
  <si>
    <t>Turban Bust Half Dollar Die Marriages</t>
  </si>
  <si>
    <t>R1</t>
  </si>
  <si>
    <t>R2</t>
  </si>
  <si>
    <t>R3</t>
  </si>
  <si>
    <t>R4-</t>
  </si>
  <si>
    <t>R4</t>
  </si>
  <si>
    <t>R4+</t>
  </si>
  <si>
    <t>R5-</t>
  </si>
  <si>
    <t>R5</t>
  </si>
  <si>
    <t>R5+</t>
  </si>
  <si>
    <t>R6</t>
  </si>
  <si>
    <t>R7</t>
  </si>
  <si>
    <t>R8</t>
  </si>
  <si>
    <t>All</t>
  </si>
  <si>
    <t>4+</t>
  </si>
  <si>
    <t>5+</t>
  </si>
  <si>
    <t>Total</t>
  </si>
  <si>
    <t>Have</t>
  </si>
  <si>
    <t>5-</t>
  </si>
  <si>
    <t>4-</t>
  </si>
  <si>
    <t>Die Marriage Total</t>
  </si>
  <si>
    <t>Average Grade</t>
  </si>
  <si>
    <t>Rarity</t>
  </si>
  <si>
    <t>&gt;1000</t>
  </si>
  <si>
    <t>501-1000</t>
  </si>
  <si>
    <t>201-500</t>
  </si>
  <si>
    <t>161-200</t>
  </si>
  <si>
    <t>121-160</t>
  </si>
  <si>
    <t>81-120</t>
  </si>
  <si>
    <t>64-80</t>
  </si>
  <si>
    <t>47-63</t>
  </si>
  <si>
    <t>31-46</t>
  </si>
  <si>
    <t>Need</t>
  </si>
  <si>
    <t>6+</t>
  </si>
  <si>
    <t>R6+</t>
  </si>
  <si>
    <t>13-18</t>
  </si>
  <si>
    <t>R6-</t>
  </si>
  <si>
    <t>19-24</t>
  </si>
  <si>
    <t>25-30</t>
  </si>
  <si>
    <t>AU50</t>
  </si>
  <si>
    <t>AU53</t>
  </si>
  <si>
    <t>AU55</t>
  </si>
  <si>
    <t>AU58</t>
  </si>
  <si>
    <t>MS60</t>
  </si>
  <si>
    <t>MS61</t>
  </si>
  <si>
    <t>MS62</t>
  </si>
  <si>
    <t>MS63</t>
  </si>
  <si>
    <t>MS64</t>
  </si>
  <si>
    <t>*</t>
  </si>
  <si>
    <t>G</t>
  </si>
  <si>
    <t>VG</t>
  </si>
  <si>
    <t>F</t>
  </si>
  <si>
    <t>VF</t>
  </si>
  <si>
    <t>Ch VF</t>
  </si>
  <si>
    <t>XF</t>
  </si>
  <si>
    <t>Ch XF</t>
  </si>
  <si>
    <t>&lt; G</t>
  </si>
  <si>
    <t>CLE</t>
  </si>
  <si>
    <t>Total Grade Pts</t>
  </si>
  <si>
    <t>Total Grade x Rarity Pts</t>
  </si>
  <si>
    <t>7+</t>
  </si>
  <si>
    <t>7-</t>
  </si>
  <si>
    <t>6-</t>
  </si>
  <si>
    <t>&gt; MS64</t>
  </si>
  <si>
    <t>4</t>
  </si>
  <si>
    <t>1</t>
  </si>
  <si>
    <t>3</t>
  </si>
  <si>
    <t>2</t>
  </si>
  <si>
    <t>6</t>
  </si>
  <si>
    <t>5</t>
  </si>
  <si>
    <t>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</si>
</sst>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R.&quot;0"/>
    <numFmt numFmtId="166" formatCode="&quot;O-&quot;0"/>
    <numFmt numFmtId="167" formatCode="##/##"/>
    <numFmt numFmtId="168" formatCode="\1\800"/>
    <numFmt numFmtId="169" formatCode="00/00"/>
    <numFmt numFmtId="170" formatCode="&quot;O-1&quot;@"/>
    <numFmt numFmtId="171" formatCode="&quot;O-1&quot;0#&quot;  &quot;"/>
    <numFmt numFmtId="172" formatCode="dd\-mmm\-yy"/>
    <numFmt numFmtId="173" formatCode="00"/>
    <numFmt numFmtId="174" formatCode="&quot;1&quot;00"/>
    <numFmt numFmtId="175" formatCode="000"/>
    <numFmt numFmtId="176" formatCode="0.000"/>
  </numFmts>
  <fonts count="18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9"/>
      <name val="Helv"/>
      <family val="0"/>
    </font>
    <font>
      <sz val="7"/>
      <color indexed="9"/>
      <name val="Arial"/>
      <family val="2"/>
    </font>
    <font>
      <b/>
      <sz val="9"/>
      <color indexed="9"/>
      <name val="Arial"/>
      <family val="0"/>
    </font>
    <font>
      <sz val="6"/>
      <color indexed="9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2" fontId="0" fillId="0" borderId="14" xfId="0" applyNumberFormat="1" applyFont="1" applyFill="1" applyBorder="1" applyAlignment="1">
      <alignment horizontal="centerContinuous" vertical="center"/>
    </xf>
    <xf numFmtId="2" fontId="0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Continuous" vertical="center"/>
    </xf>
    <xf numFmtId="15" fontId="7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quotePrefix="1">
      <alignment horizontal="left" vertical="center"/>
    </xf>
    <xf numFmtId="176" fontId="0" fillId="0" borderId="17" xfId="0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shrinkToFit="1"/>
    </xf>
    <xf numFmtId="174" fontId="7" fillId="0" borderId="11" xfId="0" applyNumberFormat="1" applyFont="1" applyFill="1" applyBorder="1" applyAlignment="1">
      <alignment horizontal="center" vertical="center" shrinkToFit="1"/>
    </xf>
    <xf numFmtId="174" fontId="7" fillId="0" borderId="18" xfId="0" applyNumberFormat="1" applyFont="1" applyFill="1" applyBorder="1" applyAlignment="1">
      <alignment horizontal="center" vertical="center" shrinkToFit="1"/>
    </xf>
    <xf numFmtId="0" fontId="9" fillId="2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9" fillId="2" borderId="11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9" fillId="2" borderId="18" xfId="0" applyNumberFormat="1" applyFont="1" applyFill="1" applyBorder="1" applyAlignment="1">
      <alignment horizontal="center" vertical="center" shrinkToFit="1"/>
    </xf>
    <xf numFmtId="0" fontId="5" fillId="3" borderId="11" xfId="0" applyNumberFormat="1" applyFont="1" applyFill="1" applyBorder="1" applyAlignment="1">
      <alignment horizontal="center" vertical="center" shrinkToFit="1"/>
    </xf>
    <xf numFmtId="174" fontId="12" fillId="4" borderId="11" xfId="0" applyNumberFormat="1" applyFont="1" applyFill="1" applyBorder="1" applyAlignment="1">
      <alignment horizontal="center" vertical="center" shrinkToFit="1"/>
    </xf>
    <xf numFmtId="0" fontId="13" fillId="4" borderId="11" xfId="0" applyNumberFormat="1" applyFont="1" applyFill="1" applyBorder="1" applyAlignment="1">
      <alignment horizontal="center" vertical="center" shrinkToFit="1"/>
    </xf>
    <xf numFmtId="49" fontId="14" fillId="4" borderId="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" fontId="10" fillId="0" borderId="17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" fontId="7" fillId="0" borderId="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ill>
        <patternFill>
          <fgColor rgb="FFE3E3E3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4"/>
  <sheetViews>
    <sheetView showGridLines="0" showZeros="0" tabSelected="1" zoomScale="130" zoomScaleNormal="13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39" width="3.140625" style="1" customWidth="1"/>
    <col min="40" max="16384" width="11.00390625" style="1" customWidth="1"/>
  </cols>
  <sheetData>
    <row r="1" ht="15" customHeight="1">
      <c r="T1" s="2" t="s">
        <v>0</v>
      </c>
    </row>
    <row r="2" spans="1:39" ht="9" customHeight="1">
      <c r="A2" s="34"/>
      <c r="B2" s="3"/>
      <c r="AL2" s="33"/>
      <c r="AM2" s="32"/>
    </row>
    <row r="3" spans="1:39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75" customHeight="1">
      <c r="A4" s="5" t="str">
        <f>"1807"</f>
        <v>1807</v>
      </c>
      <c r="B4" s="6"/>
      <c r="C4" s="6"/>
      <c r="D4" s="7"/>
      <c r="E4" s="5" t="str">
        <f>"1808"</f>
        <v>1808</v>
      </c>
      <c r="F4" s="6"/>
      <c r="G4" s="6"/>
      <c r="H4" s="6"/>
      <c r="I4" s="6"/>
      <c r="J4" s="6"/>
      <c r="K4" s="6"/>
      <c r="L4" s="6"/>
      <c r="M4" s="6"/>
      <c r="N4" s="7"/>
      <c r="O4" s="5" t="str">
        <f>"1809"</f>
        <v>1809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5" t="str">
        <f>"1810"</f>
        <v>1810</v>
      </c>
      <c r="AE4" s="6"/>
      <c r="AF4" s="6"/>
      <c r="AG4" s="6"/>
      <c r="AH4" s="6"/>
      <c r="AI4" s="6"/>
      <c r="AJ4" s="6"/>
      <c r="AK4" s="6"/>
      <c r="AL4" s="6"/>
      <c r="AM4" s="7"/>
    </row>
    <row r="5" spans="1:42" ht="12.75" customHeight="1">
      <c r="A5" s="37">
        <v>11</v>
      </c>
      <c r="B5" s="38">
        <f>A5+1</f>
        <v>12</v>
      </c>
      <c r="C5" s="38">
        <f>B5+1</f>
        <v>13</v>
      </c>
      <c r="D5" s="38">
        <f>C5+1</f>
        <v>14</v>
      </c>
      <c r="E5" s="37">
        <v>1</v>
      </c>
      <c r="F5" s="38">
        <f aca="true" t="shared" si="0" ref="F5:N5">E5+1</f>
        <v>2</v>
      </c>
      <c r="G5" s="38">
        <f t="shared" si="0"/>
        <v>3</v>
      </c>
      <c r="H5" s="38">
        <f t="shared" si="0"/>
        <v>4</v>
      </c>
      <c r="I5" s="38">
        <f t="shared" si="0"/>
        <v>5</v>
      </c>
      <c r="J5" s="38">
        <f t="shared" si="0"/>
        <v>6</v>
      </c>
      <c r="K5" s="38">
        <f t="shared" si="0"/>
        <v>7</v>
      </c>
      <c r="L5" s="38">
        <f t="shared" si="0"/>
        <v>8</v>
      </c>
      <c r="M5" s="38">
        <f t="shared" si="0"/>
        <v>9</v>
      </c>
      <c r="N5" s="38">
        <f t="shared" si="0"/>
        <v>10</v>
      </c>
      <c r="O5" s="37">
        <v>1</v>
      </c>
      <c r="P5" s="38">
        <f aca="true" t="shared" si="1" ref="P5:AC5">O5+1</f>
        <v>2</v>
      </c>
      <c r="Q5" s="38">
        <f t="shared" si="1"/>
        <v>3</v>
      </c>
      <c r="R5" s="38">
        <f t="shared" si="1"/>
        <v>4</v>
      </c>
      <c r="S5" s="38">
        <f t="shared" si="1"/>
        <v>5</v>
      </c>
      <c r="T5" s="38">
        <f t="shared" si="1"/>
        <v>6</v>
      </c>
      <c r="U5" s="38">
        <f t="shared" si="1"/>
        <v>7</v>
      </c>
      <c r="V5" s="38">
        <f t="shared" si="1"/>
        <v>8</v>
      </c>
      <c r="W5" s="38">
        <f t="shared" si="1"/>
        <v>9</v>
      </c>
      <c r="X5" s="38">
        <f t="shared" si="1"/>
        <v>10</v>
      </c>
      <c r="Y5" s="38">
        <f t="shared" si="1"/>
        <v>11</v>
      </c>
      <c r="Z5" s="38">
        <f t="shared" si="1"/>
        <v>12</v>
      </c>
      <c r="AA5" s="38">
        <f t="shared" si="1"/>
        <v>13</v>
      </c>
      <c r="AB5" s="38">
        <f t="shared" si="1"/>
        <v>14</v>
      </c>
      <c r="AC5" s="38">
        <f t="shared" si="1"/>
        <v>15</v>
      </c>
      <c r="AD5" s="37">
        <v>1</v>
      </c>
      <c r="AE5" s="38">
        <f aca="true" t="shared" si="2" ref="AE5:AM5">AD5+1</f>
        <v>2</v>
      </c>
      <c r="AF5" s="38">
        <f t="shared" si="2"/>
        <v>3</v>
      </c>
      <c r="AG5" s="38">
        <f t="shared" si="2"/>
        <v>4</v>
      </c>
      <c r="AH5" s="38">
        <f t="shared" si="2"/>
        <v>5</v>
      </c>
      <c r="AI5" s="38">
        <f t="shared" si="2"/>
        <v>6</v>
      </c>
      <c r="AJ5" s="38">
        <f t="shared" si="2"/>
        <v>7</v>
      </c>
      <c r="AK5" s="38">
        <f t="shared" si="2"/>
        <v>8</v>
      </c>
      <c r="AL5" s="38">
        <f t="shared" si="2"/>
        <v>9</v>
      </c>
      <c r="AM5" s="39">
        <f t="shared" si="2"/>
        <v>10</v>
      </c>
      <c r="AN5" s="8" t="s">
        <v>1</v>
      </c>
      <c r="AO5" s="8" t="s">
        <v>2</v>
      </c>
      <c r="AP5" s="8" t="s">
        <v>3</v>
      </c>
    </row>
    <row r="6" spans="1:42" ht="12.75" customHeight="1">
      <c r="A6" s="42" t="s">
        <v>64</v>
      </c>
      <c r="B6" s="41" t="s">
        <v>65</v>
      </c>
      <c r="C6" s="41">
        <v>2</v>
      </c>
      <c r="D6" s="41">
        <v>3</v>
      </c>
      <c r="E6" s="42">
        <v>1</v>
      </c>
      <c r="F6" s="41">
        <v>2</v>
      </c>
      <c r="G6" s="41">
        <v>2</v>
      </c>
      <c r="H6" s="41">
        <v>3</v>
      </c>
      <c r="I6" s="41">
        <v>3</v>
      </c>
      <c r="J6" s="41">
        <v>3</v>
      </c>
      <c r="K6" s="41">
        <v>3</v>
      </c>
      <c r="L6" s="41">
        <v>3</v>
      </c>
      <c r="M6" s="41">
        <v>3</v>
      </c>
      <c r="N6" s="41">
        <v>4</v>
      </c>
      <c r="O6" s="40">
        <v>5</v>
      </c>
      <c r="P6" s="41">
        <v>1</v>
      </c>
      <c r="Q6" s="41">
        <v>2</v>
      </c>
      <c r="R6" s="43" t="s">
        <v>18</v>
      </c>
      <c r="S6" s="41">
        <v>2</v>
      </c>
      <c r="T6" s="41">
        <v>2</v>
      </c>
      <c r="U6" s="41">
        <v>2</v>
      </c>
      <c r="V6" s="43" t="s">
        <v>14</v>
      </c>
      <c r="W6" s="41">
        <v>2</v>
      </c>
      <c r="X6" s="43" t="s">
        <v>14</v>
      </c>
      <c r="Y6" s="41">
        <v>3</v>
      </c>
      <c r="Z6" s="43" t="s">
        <v>18</v>
      </c>
      <c r="AA6" s="43">
        <v>5</v>
      </c>
      <c r="AB6" s="43" t="s">
        <v>18</v>
      </c>
      <c r="AC6" s="41">
        <v>3</v>
      </c>
      <c r="AD6" s="42" t="s">
        <v>65</v>
      </c>
      <c r="AE6" s="41" t="s">
        <v>65</v>
      </c>
      <c r="AF6" s="41" t="s">
        <v>66</v>
      </c>
      <c r="AG6" s="41" t="s">
        <v>66</v>
      </c>
      <c r="AH6" s="41" t="s">
        <v>67</v>
      </c>
      <c r="AI6" s="41" t="s">
        <v>67</v>
      </c>
      <c r="AJ6" s="41" t="s">
        <v>64</v>
      </c>
      <c r="AK6" s="41" t="s">
        <v>66</v>
      </c>
      <c r="AL6" s="41" t="s">
        <v>66</v>
      </c>
      <c r="AM6" s="44" t="s">
        <v>67</v>
      </c>
      <c r="AN6" s="8">
        <f>COUNTIF(A6:AM6,"1")</f>
        <v>5</v>
      </c>
      <c r="AO6" s="8">
        <f>COUNTIF(A6:AM6,"2")</f>
        <v>11</v>
      </c>
      <c r="AP6" s="8">
        <f>COUNTIF(A6:AM6,"3")</f>
        <v>13</v>
      </c>
    </row>
    <row r="7" spans="1:42" ht="12.75" customHeight="1">
      <c r="A7" s="9"/>
      <c r="B7" s="10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10"/>
      <c r="AF7" s="10"/>
      <c r="AG7" s="10"/>
      <c r="AH7" s="10"/>
      <c r="AI7" s="10"/>
      <c r="AJ7" s="10"/>
      <c r="AK7" s="10"/>
      <c r="AL7" s="10"/>
      <c r="AM7" s="11"/>
      <c r="AN7" s="8">
        <f>COUNT(B7,E7,P7,AD7,AE7)</f>
        <v>0</v>
      </c>
      <c r="AO7" s="8">
        <f>COUNT(C7,F7,G7,Q7,S7,T7,U7,W7,AH7,AI7,AM7)</f>
        <v>0</v>
      </c>
      <c r="AP7" s="8">
        <f>COUNT(D7,H7,I7,J7,K7,L7,M7,Y7,AC7,AF7,AG7,AK7,AL7)</f>
        <v>0</v>
      </c>
    </row>
    <row r="8" spans="1:42" ht="12.75" customHeight="1">
      <c r="A8" s="30">
        <f>IF(COUNT(A7)&gt;0,A7*A6,0)</f>
        <v>0</v>
      </c>
      <c r="B8" s="30">
        <f>IF(COUNT(B7)&gt;0,B7*B6,0)</f>
        <v>0</v>
      </c>
      <c r="C8" s="30">
        <f aca="true" t="shared" si="3" ref="C8:AM8">IF(COUNT(C7)&gt;0,C7*C6,0)</f>
        <v>0</v>
      </c>
      <c r="D8" s="30">
        <f t="shared" si="3"/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>IF(COUNT(N7)&gt;0,N7*N6,0)</f>
        <v>0</v>
      </c>
      <c r="O8" s="30">
        <f>IF(COUNT(O7)&gt;0,O7*O6,0)</f>
        <v>0</v>
      </c>
      <c r="P8" s="30">
        <f t="shared" si="3"/>
        <v>0</v>
      </c>
      <c r="Q8" s="30">
        <f t="shared" si="3"/>
        <v>0</v>
      </c>
      <c r="R8" s="30">
        <f>IF(COUNT(R7)&gt;0,R7*4.666667,0)</f>
        <v>0</v>
      </c>
      <c r="S8" s="30">
        <f t="shared" si="3"/>
        <v>0</v>
      </c>
      <c r="T8" s="30">
        <f t="shared" si="3"/>
        <v>0</v>
      </c>
      <c r="U8" s="30">
        <f t="shared" si="3"/>
        <v>0</v>
      </c>
      <c r="V8" s="30">
        <f>IF(COUNT(V7)&gt;0,V7*4.333333,0)</f>
        <v>0</v>
      </c>
      <c r="W8" s="30">
        <f t="shared" si="3"/>
        <v>0</v>
      </c>
      <c r="X8" s="30">
        <f>IF(COUNT(X7)&gt;0,X7*4.333333,0)</f>
        <v>0</v>
      </c>
      <c r="Y8" s="30">
        <f t="shared" si="3"/>
        <v>0</v>
      </c>
      <c r="Z8" s="30">
        <f>IF(COUNT(Z7)&gt;0,Z7*4.666667,0)</f>
        <v>0</v>
      </c>
      <c r="AA8" s="30">
        <f t="shared" si="3"/>
        <v>0</v>
      </c>
      <c r="AB8" s="30">
        <f>IF(COUNT(AB7)&gt;0,AB7*4.666667,0)</f>
        <v>0</v>
      </c>
      <c r="AC8" s="30">
        <f t="shared" si="3"/>
        <v>0</v>
      </c>
      <c r="AD8" s="30">
        <f t="shared" si="3"/>
        <v>0</v>
      </c>
      <c r="AE8" s="30">
        <f t="shared" si="3"/>
        <v>0</v>
      </c>
      <c r="AF8" s="30">
        <f t="shared" si="3"/>
        <v>0</v>
      </c>
      <c r="AG8" s="30">
        <f t="shared" si="3"/>
        <v>0</v>
      </c>
      <c r="AH8" s="30">
        <f t="shared" si="3"/>
        <v>0</v>
      </c>
      <c r="AI8" s="30">
        <f t="shared" si="3"/>
        <v>0</v>
      </c>
      <c r="AJ8" s="30">
        <f t="shared" si="3"/>
        <v>0</v>
      </c>
      <c r="AK8" s="30">
        <f t="shared" si="3"/>
        <v>0</v>
      </c>
      <c r="AL8" s="30">
        <f t="shared" si="3"/>
        <v>0</v>
      </c>
      <c r="AM8" s="30">
        <f t="shared" si="3"/>
        <v>0</v>
      </c>
      <c r="AN8" s="8">
        <f>SUM(A8:AM8)</f>
        <v>0</v>
      </c>
      <c r="AO8" s="8"/>
      <c r="AP8" s="8"/>
    </row>
    <row r="9" spans="1:42" ht="12.75" customHeight="1">
      <c r="A9" s="5" t="str">
        <f>"1811"</f>
        <v>1811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5" t="str">
        <f>"1812"</f>
        <v>1812</v>
      </c>
      <c r="O9" s="6"/>
      <c r="P9" s="6"/>
      <c r="Q9" s="6"/>
      <c r="R9" s="6"/>
      <c r="S9" s="6"/>
      <c r="T9" s="6"/>
      <c r="U9" s="6"/>
      <c r="V9" s="6"/>
      <c r="W9" s="7"/>
      <c r="X9" s="5" t="str">
        <f>"1813"</f>
        <v>1813</v>
      </c>
      <c r="Y9" s="6"/>
      <c r="Z9" s="6"/>
      <c r="AA9" s="6"/>
      <c r="AB9" s="6"/>
      <c r="AC9" s="6"/>
      <c r="AD9" s="6"/>
      <c r="AE9" s="6"/>
      <c r="AF9" s="6"/>
      <c r="AG9" s="7"/>
      <c r="AH9" s="5" t="str">
        <f>"1814"</f>
        <v>1814</v>
      </c>
      <c r="AI9" s="6"/>
      <c r="AJ9" s="6"/>
      <c r="AK9" s="6"/>
      <c r="AL9" s="6"/>
      <c r="AM9" s="7"/>
      <c r="AN9" s="8"/>
      <c r="AO9" s="8"/>
      <c r="AP9" s="8"/>
    </row>
    <row r="10" spans="1:42" ht="12.75" customHeight="1">
      <c r="A10" s="37">
        <v>1</v>
      </c>
      <c r="B10" s="38">
        <f aca="true" t="shared" si="4" ref="B10:M10">A10+1</f>
        <v>2</v>
      </c>
      <c r="C10" s="38">
        <f t="shared" si="4"/>
        <v>3</v>
      </c>
      <c r="D10" s="38">
        <f t="shared" si="4"/>
        <v>4</v>
      </c>
      <c r="E10" s="38">
        <f t="shared" si="4"/>
        <v>5</v>
      </c>
      <c r="F10" s="38">
        <f t="shared" si="4"/>
        <v>6</v>
      </c>
      <c r="G10" s="38">
        <f t="shared" si="4"/>
        <v>7</v>
      </c>
      <c r="H10" s="38">
        <f t="shared" si="4"/>
        <v>8</v>
      </c>
      <c r="I10" s="38">
        <f t="shared" si="4"/>
        <v>9</v>
      </c>
      <c r="J10" s="38">
        <f t="shared" si="4"/>
        <v>10</v>
      </c>
      <c r="K10" s="38">
        <f t="shared" si="4"/>
        <v>11</v>
      </c>
      <c r="L10" s="38">
        <f t="shared" si="4"/>
        <v>12</v>
      </c>
      <c r="M10" s="38">
        <f t="shared" si="4"/>
        <v>13</v>
      </c>
      <c r="N10" s="37">
        <v>1</v>
      </c>
      <c r="O10" s="38">
        <f aca="true" t="shared" si="5" ref="O10:W10">N10+1</f>
        <v>2</v>
      </c>
      <c r="P10" s="38">
        <f t="shared" si="5"/>
        <v>3</v>
      </c>
      <c r="Q10" s="38">
        <f t="shared" si="5"/>
        <v>4</v>
      </c>
      <c r="R10" s="38">
        <f t="shared" si="5"/>
        <v>5</v>
      </c>
      <c r="S10" s="38">
        <f t="shared" si="5"/>
        <v>6</v>
      </c>
      <c r="T10" s="38">
        <f t="shared" si="5"/>
        <v>7</v>
      </c>
      <c r="U10" s="38">
        <f t="shared" si="5"/>
        <v>8</v>
      </c>
      <c r="V10" s="38">
        <f t="shared" si="5"/>
        <v>9</v>
      </c>
      <c r="W10" s="38">
        <f t="shared" si="5"/>
        <v>10</v>
      </c>
      <c r="X10" s="37">
        <v>1</v>
      </c>
      <c r="Y10" s="38">
        <f aca="true" t="shared" si="6" ref="Y10:AG10">X10+1</f>
        <v>2</v>
      </c>
      <c r="Z10" s="38">
        <f t="shared" si="6"/>
        <v>3</v>
      </c>
      <c r="AA10" s="38">
        <f t="shared" si="6"/>
        <v>4</v>
      </c>
      <c r="AB10" s="38">
        <f t="shared" si="6"/>
        <v>5</v>
      </c>
      <c r="AC10" s="38">
        <f t="shared" si="6"/>
        <v>6</v>
      </c>
      <c r="AD10" s="38">
        <f t="shared" si="6"/>
        <v>7</v>
      </c>
      <c r="AE10" s="38">
        <f t="shared" si="6"/>
        <v>8</v>
      </c>
      <c r="AF10" s="38">
        <f t="shared" si="6"/>
        <v>9</v>
      </c>
      <c r="AG10" s="38">
        <f t="shared" si="6"/>
        <v>10</v>
      </c>
      <c r="AH10" s="37">
        <v>1</v>
      </c>
      <c r="AI10" s="38">
        <f>AH10+1</f>
        <v>2</v>
      </c>
      <c r="AJ10" s="38">
        <f>AI10+1</f>
        <v>3</v>
      </c>
      <c r="AK10" s="38">
        <f>AJ10+1</f>
        <v>4</v>
      </c>
      <c r="AL10" s="38">
        <f>AK10+1</f>
        <v>5</v>
      </c>
      <c r="AM10" s="39">
        <f>AL10+1</f>
        <v>6</v>
      </c>
      <c r="AN10" s="8" t="s">
        <v>1</v>
      </c>
      <c r="AO10" s="8" t="s">
        <v>2</v>
      </c>
      <c r="AP10" s="8" t="s">
        <v>3</v>
      </c>
    </row>
    <row r="11" spans="1:42" ht="12.75" customHeight="1">
      <c r="A11" s="42" t="s">
        <v>65</v>
      </c>
      <c r="B11" s="41" t="s">
        <v>64</v>
      </c>
      <c r="C11" s="41" t="s">
        <v>66</v>
      </c>
      <c r="D11" s="41" t="s">
        <v>65</v>
      </c>
      <c r="E11" s="41" t="s">
        <v>67</v>
      </c>
      <c r="F11" s="41" t="s">
        <v>67</v>
      </c>
      <c r="G11" s="41" t="s">
        <v>64</v>
      </c>
      <c r="H11" s="41" t="s">
        <v>67</v>
      </c>
      <c r="I11" s="41" t="s">
        <v>66</v>
      </c>
      <c r="J11" s="41" t="s">
        <v>65</v>
      </c>
      <c r="K11" s="41" t="s">
        <v>67</v>
      </c>
      <c r="L11" s="41" t="s">
        <v>19</v>
      </c>
      <c r="M11" s="43" t="s">
        <v>18</v>
      </c>
      <c r="N11" s="40" t="s">
        <v>18</v>
      </c>
      <c r="O11" s="41" t="s">
        <v>65</v>
      </c>
      <c r="P11" s="41" t="s">
        <v>65</v>
      </c>
      <c r="Q11" s="41" t="s">
        <v>65</v>
      </c>
      <c r="R11" s="41" t="s">
        <v>65</v>
      </c>
      <c r="S11" s="41" t="s">
        <v>66</v>
      </c>
      <c r="T11" s="41" t="s">
        <v>67</v>
      </c>
      <c r="U11" s="41" t="s">
        <v>66</v>
      </c>
      <c r="V11" s="41" t="s">
        <v>67</v>
      </c>
      <c r="W11" s="41" t="s">
        <v>65</v>
      </c>
      <c r="X11" s="42" t="s">
        <v>65</v>
      </c>
      <c r="Y11" s="41" t="s">
        <v>66</v>
      </c>
      <c r="Z11" s="41" t="s">
        <v>65</v>
      </c>
      <c r="AA11" s="41" t="s">
        <v>64</v>
      </c>
      <c r="AB11" s="41" t="s">
        <v>65</v>
      </c>
      <c r="AC11" s="41" t="s">
        <v>66</v>
      </c>
      <c r="AD11" s="41" t="s">
        <v>65</v>
      </c>
      <c r="AE11" s="41" t="s">
        <v>66</v>
      </c>
      <c r="AF11" s="41" t="s">
        <v>66</v>
      </c>
      <c r="AG11" s="41" t="s">
        <v>66</v>
      </c>
      <c r="AH11" s="42" t="s">
        <v>65</v>
      </c>
      <c r="AI11" s="41" t="s">
        <v>67</v>
      </c>
      <c r="AJ11" s="41" t="s">
        <v>65</v>
      </c>
      <c r="AK11" s="41" t="s">
        <v>67</v>
      </c>
      <c r="AL11" s="41" t="s">
        <v>67</v>
      </c>
      <c r="AM11" s="44" t="s">
        <v>64</v>
      </c>
      <c r="AN11" s="8">
        <f>COUNTIF(A11:AM11,"1")</f>
        <v>14</v>
      </c>
      <c r="AO11" s="8">
        <f>COUNTIF(A11:AM11,"2")</f>
        <v>9</v>
      </c>
      <c r="AP11" s="8">
        <f>COUNTIF(A11:AM11,"3")</f>
        <v>9</v>
      </c>
    </row>
    <row r="12" spans="1:42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9"/>
      <c r="AI12" s="10"/>
      <c r="AJ12" s="10"/>
      <c r="AK12" s="10"/>
      <c r="AL12" s="10"/>
      <c r="AM12" s="11"/>
      <c r="AN12" s="8">
        <f>COUNT(A12,D12,J12,O12,P12,Q12,R12,W12,X12,Z12,AB12,AD12,AH12,AJ12)</f>
        <v>0</v>
      </c>
      <c r="AO12" s="8">
        <f>COUNT(E12,F12,H12,K12,T12,V12,AI12,AK12,AL12)</f>
        <v>0</v>
      </c>
      <c r="AP12" s="8">
        <f>COUNT(C12,I12,S12,U12,Y12,AC12,AE12,AF12,AG12)</f>
        <v>0</v>
      </c>
    </row>
    <row r="13" spans="1:42" ht="12.75" customHeight="1">
      <c r="A13" s="30">
        <f aca="true" t="shared" si="7" ref="A13:K13">IF(COUNT(A12)&gt;0,A12*A11,0)</f>
        <v>0</v>
      </c>
      <c r="B13" s="53">
        <f t="shared" si="7"/>
        <v>0</v>
      </c>
      <c r="C13" s="53">
        <f t="shared" si="7"/>
        <v>0</v>
      </c>
      <c r="D13" s="53">
        <f t="shared" si="7"/>
        <v>0</v>
      </c>
      <c r="E13" s="53">
        <f t="shared" si="7"/>
        <v>0</v>
      </c>
      <c r="F13" s="53">
        <f t="shared" si="7"/>
        <v>0</v>
      </c>
      <c r="G13" s="53">
        <f t="shared" si="7"/>
        <v>0</v>
      </c>
      <c r="H13" s="53">
        <f t="shared" si="7"/>
        <v>0</v>
      </c>
      <c r="I13" s="53">
        <f t="shared" si="7"/>
        <v>0</v>
      </c>
      <c r="J13" s="53">
        <f t="shared" si="7"/>
        <v>0</v>
      </c>
      <c r="K13" s="53">
        <f t="shared" si="7"/>
        <v>0</v>
      </c>
      <c r="L13" s="30">
        <f>IF(COUNT(L12)&gt;0,L12*3.666667,0)</f>
        <v>0</v>
      </c>
      <c r="M13" s="30">
        <f>IF(COUNT(M12)&gt;0,M12*4.666667,0)</f>
        <v>0</v>
      </c>
      <c r="N13" s="30">
        <f>IF(COUNT(N12)&gt;0,N12*4.666667,0)</f>
        <v>0</v>
      </c>
      <c r="O13" s="53">
        <f aca="true" t="shared" si="8" ref="O13:AM13">IF(COUNT(O12)&gt;0,O12*O11,0)</f>
        <v>0</v>
      </c>
      <c r="P13" s="53">
        <f t="shared" si="8"/>
        <v>0</v>
      </c>
      <c r="Q13" s="53">
        <f t="shared" si="8"/>
        <v>0</v>
      </c>
      <c r="R13" s="53">
        <f t="shared" si="8"/>
        <v>0</v>
      </c>
      <c r="S13" s="53">
        <f t="shared" si="8"/>
        <v>0</v>
      </c>
      <c r="T13" s="53">
        <f t="shared" si="8"/>
        <v>0</v>
      </c>
      <c r="U13" s="53">
        <f t="shared" si="8"/>
        <v>0</v>
      </c>
      <c r="V13" s="53">
        <f t="shared" si="8"/>
        <v>0</v>
      </c>
      <c r="W13" s="53">
        <f t="shared" si="8"/>
        <v>0</v>
      </c>
      <c r="X13" s="53">
        <f t="shared" si="8"/>
        <v>0</v>
      </c>
      <c r="Y13" s="53">
        <f t="shared" si="8"/>
        <v>0</v>
      </c>
      <c r="Z13" s="53">
        <f t="shared" si="8"/>
        <v>0</v>
      </c>
      <c r="AA13" s="53">
        <f t="shared" si="8"/>
        <v>0</v>
      </c>
      <c r="AB13" s="53">
        <f t="shared" si="8"/>
        <v>0</v>
      </c>
      <c r="AC13" s="53">
        <f t="shared" si="8"/>
        <v>0</v>
      </c>
      <c r="AD13" s="53">
        <f t="shared" si="8"/>
        <v>0</v>
      </c>
      <c r="AE13" s="53">
        <f t="shared" si="8"/>
        <v>0</v>
      </c>
      <c r="AF13" s="53">
        <f t="shared" si="8"/>
        <v>0</v>
      </c>
      <c r="AG13" s="53">
        <f t="shared" si="8"/>
        <v>0</v>
      </c>
      <c r="AH13" s="53">
        <f t="shared" si="8"/>
        <v>0</v>
      </c>
      <c r="AI13" s="53">
        <f t="shared" si="8"/>
        <v>0</v>
      </c>
      <c r="AJ13" s="53">
        <f t="shared" si="8"/>
        <v>0</v>
      </c>
      <c r="AK13" s="53">
        <f t="shared" si="8"/>
        <v>0</v>
      </c>
      <c r="AL13" s="53">
        <f t="shared" si="8"/>
        <v>0</v>
      </c>
      <c r="AM13" s="53">
        <f t="shared" si="8"/>
        <v>0</v>
      </c>
      <c r="AN13" s="8">
        <f>SUM(A13:AM13)</f>
        <v>0</v>
      </c>
      <c r="AO13" s="8"/>
      <c r="AP13" s="8"/>
    </row>
    <row r="14" spans="1:42" ht="12.75" customHeight="1">
      <c r="A14" s="5" t="str">
        <f>"1814"</f>
        <v>1814</v>
      </c>
      <c r="B14" s="6"/>
      <c r="C14" s="7"/>
      <c r="D14" s="13" t="str">
        <f>"15"</f>
        <v>15</v>
      </c>
      <c r="E14" s="5" t="str">
        <f>"1817"</f>
        <v>1817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5" t="str">
        <f>"1818"</f>
        <v>1818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5" t="str">
        <f>"1819"</f>
        <v>1819</v>
      </c>
      <c r="AH14" s="6"/>
      <c r="AI14" s="6"/>
      <c r="AJ14" s="6"/>
      <c r="AK14" s="6"/>
      <c r="AL14" s="6"/>
      <c r="AM14" s="7"/>
      <c r="AN14" s="8"/>
      <c r="AO14" s="8"/>
      <c r="AP14" s="8"/>
    </row>
    <row r="15" spans="1:42" ht="12.75" customHeight="1">
      <c r="A15" s="37">
        <f>AM10+1</f>
        <v>7</v>
      </c>
      <c r="B15" s="38">
        <f>A15+1</f>
        <v>8</v>
      </c>
      <c r="C15" s="38">
        <f>B15+1</f>
        <v>9</v>
      </c>
      <c r="D15" s="37">
        <v>1</v>
      </c>
      <c r="E15" s="37">
        <v>1</v>
      </c>
      <c r="F15" s="38">
        <f aca="true" t="shared" si="9" ref="F15:Q15">E15+1</f>
        <v>2</v>
      </c>
      <c r="G15" s="38">
        <f t="shared" si="9"/>
        <v>3</v>
      </c>
      <c r="H15" s="38">
        <f t="shared" si="9"/>
        <v>4</v>
      </c>
      <c r="I15" s="38">
        <f t="shared" si="9"/>
        <v>5</v>
      </c>
      <c r="J15" s="38">
        <f t="shared" si="9"/>
        <v>6</v>
      </c>
      <c r="K15" s="38">
        <f t="shared" si="9"/>
        <v>7</v>
      </c>
      <c r="L15" s="38">
        <f t="shared" si="9"/>
        <v>8</v>
      </c>
      <c r="M15" s="38">
        <f t="shared" si="9"/>
        <v>9</v>
      </c>
      <c r="N15" s="38">
        <f t="shared" si="9"/>
        <v>10</v>
      </c>
      <c r="O15" s="38">
        <f t="shared" si="9"/>
        <v>11</v>
      </c>
      <c r="P15" s="38">
        <f t="shared" si="9"/>
        <v>12</v>
      </c>
      <c r="Q15" s="38">
        <f t="shared" si="9"/>
        <v>13</v>
      </c>
      <c r="R15" s="37">
        <v>1</v>
      </c>
      <c r="S15" s="38">
        <f aca="true" t="shared" si="10" ref="S15:AF15">R15+1</f>
        <v>2</v>
      </c>
      <c r="T15" s="38">
        <f t="shared" si="10"/>
        <v>3</v>
      </c>
      <c r="U15" s="38">
        <f t="shared" si="10"/>
        <v>4</v>
      </c>
      <c r="V15" s="38">
        <f t="shared" si="10"/>
        <v>5</v>
      </c>
      <c r="W15" s="38">
        <f t="shared" si="10"/>
        <v>6</v>
      </c>
      <c r="X15" s="38">
        <f t="shared" si="10"/>
        <v>7</v>
      </c>
      <c r="Y15" s="38">
        <f t="shared" si="10"/>
        <v>8</v>
      </c>
      <c r="Z15" s="38">
        <f t="shared" si="10"/>
        <v>9</v>
      </c>
      <c r="AA15" s="38">
        <f t="shared" si="10"/>
        <v>10</v>
      </c>
      <c r="AB15" s="38">
        <f t="shared" si="10"/>
        <v>11</v>
      </c>
      <c r="AC15" s="38">
        <f t="shared" si="10"/>
        <v>12</v>
      </c>
      <c r="AD15" s="38">
        <f t="shared" si="10"/>
        <v>13</v>
      </c>
      <c r="AE15" s="38">
        <f t="shared" si="10"/>
        <v>14</v>
      </c>
      <c r="AF15" s="38">
        <f t="shared" si="10"/>
        <v>15</v>
      </c>
      <c r="AG15" s="37">
        <v>1</v>
      </c>
      <c r="AH15" s="38">
        <f aca="true" t="shared" si="11" ref="AH15:AM15">AG15+1</f>
        <v>2</v>
      </c>
      <c r="AI15" s="38">
        <f t="shared" si="11"/>
        <v>3</v>
      </c>
      <c r="AJ15" s="38">
        <f t="shared" si="11"/>
        <v>4</v>
      </c>
      <c r="AK15" s="38">
        <f t="shared" si="11"/>
        <v>5</v>
      </c>
      <c r="AL15" s="38">
        <f t="shared" si="11"/>
        <v>6</v>
      </c>
      <c r="AM15" s="39">
        <f t="shared" si="11"/>
        <v>7</v>
      </c>
      <c r="AN15" s="8" t="s">
        <v>1</v>
      </c>
      <c r="AO15" s="8" t="s">
        <v>2</v>
      </c>
      <c r="AP15" s="8" t="s">
        <v>3</v>
      </c>
    </row>
    <row r="16" spans="1:42" ht="12.75" customHeight="1">
      <c r="A16" s="42" t="s">
        <v>67</v>
      </c>
      <c r="B16" s="41" t="s">
        <v>65</v>
      </c>
      <c r="C16" s="41" t="s">
        <v>66</v>
      </c>
      <c r="D16" s="42" t="s">
        <v>65</v>
      </c>
      <c r="E16" s="42" t="s">
        <v>65</v>
      </c>
      <c r="F16" s="43" t="s">
        <v>61</v>
      </c>
      <c r="G16" s="41" t="s">
        <v>67</v>
      </c>
      <c r="H16" s="43" t="s">
        <v>68</v>
      </c>
      <c r="I16" s="41" t="s">
        <v>19</v>
      </c>
      <c r="J16" s="41" t="s">
        <v>67</v>
      </c>
      <c r="K16" s="43" t="s">
        <v>14</v>
      </c>
      <c r="L16" s="43" t="s">
        <v>14</v>
      </c>
      <c r="M16" s="41" t="s">
        <v>66</v>
      </c>
      <c r="N16" s="41" t="s">
        <v>67</v>
      </c>
      <c r="O16" s="41" t="s">
        <v>67</v>
      </c>
      <c r="P16" s="41" t="s">
        <v>67</v>
      </c>
      <c r="Q16" s="41" t="s">
        <v>67</v>
      </c>
      <c r="R16" s="42" t="s">
        <v>65</v>
      </c>
      <c r="S16" s="41" t="s">
        <v>67</v>
      </c>
      <c r="T16" s="41" t="s">
        <v>66</v>
      </c>
      <c r="U16" s="41" t="s">
        <v>66</v>
      </c>
      <c r="V16" s="43" t="s">
        <v>14</v>
      </c>
      <c r="W16" s="41" t="s">
        <v>64</v>
      </c>
      <c r="X16" s="41" t="s">
        <v>65</v>
      </c>
      <c r="Y16" s="41" t="s">
        <v>67</v>
      </c>
      <c r="Z16" s="41" t="s">
        <v>67</v>
      </c>
      <c r="AA16" s="41" t="s">
        <v>64</v>
      </c>
      <c r="AB16" s="41" t="s">
        <v>65</v>
      </c>
      <c r="AC16" s="41" t="s">
        <v>67</v>
      </c>
      <c r="AD16" s="41" t="s">
        <v>64</v>
      </c>
      <c r="AE16" s="41" t="s">
        <v>66</v>
      </c>
      <c r="AF16" s="52">
        <v>4</v>
      </c>
      <c r="AG16" s="42" t="s">
        <v>65</v>
      </c>
      <c r="AH16" s="41" t="s">
        <v>65</v>
      </c>
      <c r="AI16" s="41" t="s">
        <v>66</v>
      </c>
      <c r="AJ16" s="41" t="s">
        <v>67</v>
      </c>
      <c r="AK16" s="41" t="s">
        <v>64</v>
      </c>
      <c r="AL16" s="41" t="s">
        <v>64</v>
      </c>
      <c r="AM16" s="44" t="s">
        <v>64</v>
      </c>
      <c r="AN16" s="8">
        <f>COUNTIF(A16:AM16,"1")</f>
        <v>8</v>
      </c>
      <c r="AO16" s="8">
        <f>COUNTIF(A16:AM16,"2")</f>
        <v>12</v>
      </c>
      <c r="AP16" s="8">
        <f>COUNTIF(A16:AM16,"3")</f>
        <v>6</v>
      </c>
    </row>
    <row r="17" spans="1:42" ht="12.75" customHeight="1">
      <c r="A17" s="9"/>
      <c r="B17" s="10"/>
      <c r="C17" s="10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9"/>
      <c r="AH17" s="10"/>
      <c r="AI17" s="10"/>
      <c r="AJ17" s="10"/>
      <c r="AK17" s="10"/>
      <c r="AL17" s="10"/>
      <c r="AM17" s="11"/>
      <c r="AN17" s="8">
        <f>COUNT(B17,D17,E17,R17,X17,AB17,AG17,AH17)</f>
        <v>0</v>
      </c>
      <c r="AO17" s="8">
        <f>COUNT(A17,G17,J17,N17,O17,P17,Q17,S17,Y17,Z17,AC17,AJ17)</f>
        <v>0</v>
      </c>
      <c r="AP17" s="8">
        <f>COUNT(C17,M17,T17,U17,AE17,AI17)</f>
        <v>0</v>
      </c>
    </row>
    <row r="18" spans="1:42" ht="12.75" customHeight="1">
      <c r="A18" s="30">
        <f aca="true" t="shared" si="12" ref="A18:H18">IF(COUNT(A17)&gt;0,A17*A16,0)</f>
        <v>0</v>
      </c>
      <c r="B18" s="30">
        <f t="shared" si="12"/>
        <v>0</v>
      </c>
      <c r="C18" s="30">
        <f t="shared" si="12"/>
        <v>0</v>
      </c>
      <c r="D18" s="30">
        <f t="shared" si="12"/>
        <v>0</v>
      </c>
      <c r="E18" s="30">
        <f t="shared" si="12"/>
        <v>0</v>
      </c>
      <c r="F18" s="30">
        <f>IF(COUNT(F17)&gt;0,F17*6.666667,0)</f>
        <v>0</v>
      </c>
      <c r="G18" s="30">
        <f t="shared" si="12"/>
        <v>0</v>
      </c>
      <c r="H18" s="30">
        <f t="shared" si="12"/>
        <v>0</v>
      </c>
      <c r="I18" s="30">
        <f>IF(COUNT(I17)&gt;0,I17*3.666667,0)</f>
        <v>0</v>
      </c>
      <c r="J18" s="30">
        <f aca="true" t="shared" si="13" ref="J18:AF18">IF(COUNT(J17)&gt;0,J17*J16,0)</f>
        <v>0</v>
      </c>
      <c r="K18" s="30">
        <f>IF(COUNT(K17)&gt;0,K17*4.333333,0)</f>
        <v>0</v>
      </c>
      <c r="L18" s="30">
        <f>IF(COUNT(L17)&gt;0,L17*4.333333,0)</f>
        <v>0</v>
      </c>
      <c r="M18" s="30">
        <f t="shared" si="13"/>
        <v>0</v>
      </c>
      <c r="N18" s="30">
        <f t="shared" si="13"/>
        <v>0</v>
      </c>
      <c r="O18" s="30">
        <f t="shared" si="13"/>
        <v>0</v>
      </c>
      <c r="P18" s="30">
        <f t="shared" si="13"/>
        <v>0</v>
      </c>
      <c r="Q18" s="30">
        <f t="shared" si="13"/>
        <v>0</v>
      </c>
      <c r="R18" s="30">
        <f t="shared" si="13"/>
        <v>0</v>
      </c>
      <c r="S18" s="30">
        <f t="shared" si="13"/>
        <v>0</v>
      </c>
      <c r="T18" s="30">
        <f t="shared" si="13"/>
        <v>0</v>
      </c>
      <c r="U18" s="30">
        <f t="shared" si="13"/>
        <v>0</v>
      </c>
      <c r="V18" s="30">
        <f>IF(COUNT(V17)&gt;0,V17*4.333333,0)</f>
        <v>0</v>
      </c>
      <c r="W18" s="30">
        <f t="shared" si="13"/>
        <v>0</v>
      </c>
      <c r="X18" s="30">
        <f t="shared" si="13"/>
        <v>0</v>
      </c>
      <c r="Y18" s="30">
        <f t="shared" si="13"/>
        <v>0</v>
      </c>
      <c r="Z18" s="30">
        <f t="shared" si="13"/>
        <v>0</v>
      </c>
      <c r="AA18" s="30">
        <f t="shared" si="13"/>
        <v>0</v>
      </c>
      <c r="AB18" s="30">
        <f t="shared" si="13"/>
        <v>0</v>
      </c>
      <c r="AC18" s="30">
        <f t="shared" si="13"/>
        <v>0</v>
      </c>
      <c r="AD18" s="30">
        <f t="shared" si="13"/>
        <v>0</v>
      </c>
      <c r="AE18" s="30">
        <f t="shared" si="13"/>
        <v>0</v>
      </c>
      <c r="AF18" s="30">
        <f t="shared" si="13"/>
        <v>0</v>
      </c>
      <c r="AG18" s="30">
        <f aca="true" t="shared" si="14" ref="AG18:AM18">IF(COUNT(AG17)&gt;0,AG17*AG16,0)</f>
        <v>0</v>
      </c>
      <c r="AH18" s="30">
        <f t="shared" si="14"/>
        <v>0</v>
      </c>
      <c r="AI18" s="30">
        <f t="shared" si="14"/>
        <v>0</v>
      </c>
      <c r="AJ18" s="30">
        <f t="shared" si="14"/>
        <v>0</v>
      </c>
      <c r="AK18" s="30">
        <f t="shared" si="14"/>
        <v>0</v>
      </c>
      <c r="AL18" s="30">
        <f t="shared" si="14"/>
        <v>0</v>
      </c>
      <c r="AM18" s="30">
        <f t="shared" si="14"/>
        <v>0</v>
      </c>
      <c r="AN18" s="8">
        <f>SUM(A18:AM18)</f>
        <v>0</v>
      </c>
      <c r="AO18" s="8"/>
      <c r="AP18" s="8"/>
    </row>
    <row r="19" spans="1:42" ht="12.75" customHeight="1">
      <c r="A19" s="5" t="str">
        <f>"1819"</f>
        <v>1819</v>
      </c>
      <c r="B19" s="6"/>
      <c r="C19" s="6"/>
      <c r="D19" s="6"/>
      <c r="E19" s="6"/>
      <c r="F19" s="6"/>
      <c r="G19" s="6"/>
      <c r="H19" s="7"/>
      <c r="I19" s="5" t="str">
        <f>"1820"</f>
        <v>1820</v>
      </c>
      <c r="J19" s="6"/>
      <c r="K19" s="6"/>
      <c r="L19" s="6"/>
      <c r="M19" s="6"/>
      <c r="N19" s="6"/>
      <c r="O19" s="6"/>
      <c r="P19" s="7"/>
      <c r="Q19" s="5" t="str">
        <f>"1821"</f>
        <v>1821</v>
      </c>
      <c r="R19" s="6"/>
      <c r="S19" s="6"/>
      <c r="T19" s="6"/>
      <c r="U19" s="6"/>
      <c r="V19" s="6"/>
      <c r="W19" s="7"/>
      <c r="X19" s="5" t="str">
        <f>"1822"</f>
        <v>1822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  <c r="AN19" s="8"/>
      <c r="AO19" s="8"/>
      <c r="AP19" s="8"/>
    </row>
    <row r="20" spans="1:42" ht="12.75" customHeight="1">
      <c r="A20" s="37">
        <f>AM15+1</f>
        <v>8</v>
      </c>
      <c r="B20" s="38">
        <f aca="true" t="shared" si="15" ref="B20:H20">A20+1</f>
        <v>9</v>
      </c>
      <c r="C20" s="38">
        <f t="shared" si="15"/>
        <v>10</v>
      </c>
      <c r="D20" s="38">
        <f t="shared" si="15"/>
        <v>11</v>
      </c>
      <c r="E20" s="38">
        <f t="shared" si="15"/>
        <v>12</v>
      </c>
      <c r="F20" s="38">
        <f t="shared" si="15"/>
        <v>13</v>
      </c>
      <c r="G20" s="38">
        <f t="shared" si="15"/>
        <v>14</v>
      </c>
      <c r="H20" s="38">
        <f t="shared" si="15"/>
        <v>15</v>
      </c>
      <c r="I20" s="37">
        <v>1</v>
      </c>
      <c r="J20" s="38">
        <f aca="true" t="shared" si="16" ref="J20:P20">I20+1</f>
        <v>2</v>
      </c>
      <c r="K20" s="38">
        <f t="shared" si="16"/>
        <v>3</v>
      </c>
      <c r="L20" s="38">
        <f t="shared" si="16"/>
        <v>4</v>
      </c>
      <c r="M20" s="38">
        <f t="shared" si="16"/>
        <v>5</v>
      </c>
      <c r="N20" s="38">
        <f t="shared" si="16"/>
        <v>6</v>
      </c>
      <c r="O20" s="38">
        <f t="shared" si="16"/>
        <v>7</v>
      </c>
      <c r="P20" s="38">
        <f t="shared" si="16"/>
        <v>8</v>
      </c>
      <c r="Q20" s="37">
        <v>1</v>
      </c>
      <c r="R20" s="38">
        <f aca="true" t="shared" si="17" ref="R20:W20">Q20+1</f>
        <v>2</v>
      </c>
      <c r="S20" s="38">
        <f t="shared" si="17"/>
        <v>3</v>
      </c>
      <c r="T20" s="38">
        <f t="shared" si="17"/>
        <v>4</v>
      </c>
      <c r="U20" s="38">
        <f t="shared" si="17"/>
        <v>5</v>
      </c>
      <c r="V20" s="38">
        <f t="shared" si="17"/>
        <v>6</v>
      </c>
      <c r="W20" s="38">
        <f t="shared" si="17"/>
        <v>7</v>
      </c>
      <c r="X20" s="37">
        <v>1</v>
      </c>
      <c r="Y20" s="38">
        <f aca="true" t="shared" si="18" ref="Y20:AL20">X20+1</f>
        <v>2</v>
      </c>
      <c r="Z20" s="38">
        <f t="shared" si="18"/>
        <v>3</v>
      </c>
      <c r="AA20" s="38">
        <f t="shared" si="18"/>
        <v>4</v>
      </c>
      <c r="AB20" s="38">
        <f t="shared" si="18"/>
        <v>5</v>
      </c>
      <c r="AC20" s="38">
        <f t="shared" si="18"/>
        <v>6</v>
      </c>
      <c r="AD20" s="38">
        <f t="shared" si="18"/>
        <v>7</v>
      </c>
      <c r="AE20" s="38">
        <f t="shared" si="18"/>
        <v>8</v>
      </c>
      <c r="AF20" s="38">
        <f t="shared" si="18"/>
        <v>9</v>
      </c>
      <c r="AG20" s="38">
        <f t="shared" si="18"/>
        <v>10</v>
      </c>
      <c r="AH20" s="38">
        <f t="shared" si="18"/>
        <v>11</v>
      </c>
      <c r="AI20" s="38">
        <f t="shared" si="18"/>
        <v>12</v>
      </c>
      <c r="AJ20" s="38">
        <f t="shared" si="18"/>
        <v>13</v>
      </c>
      <c r="AK20" s="38">
        <f t="shared" si="18"/>
        <v>14</v>
      </c>
      <c r="AL20" s="39">
        <f t="shared" si="18"/>
        <v>15</v>
      </c>
      <c r="AN20" s="8" t="s">
        <v>1</v>
      </c>
      <c r="AO20" s="8" t="s">
        <v>2</v>
      </c>
      <c r="AP20" s="8" t="s">
        <v>3</v>
      </c>
    </row>
    <row r="21" spans="1:42" ht="12.75" customHeight="1">
      <c r="A21" s="42" t="s">
        <v>66</v>
      </c>
      <c r="B21" s="41" t="s">
        <v>66</v>
      </c>
      <c r="C21" s="41" t="s">
        <v>66</v>
      </c>
      <c r="D21" s="41" t="s">
        <v>66</v>
      </c>
      <c r="E21" s="41" t="s">
        <v>64</v>
      </c>
      <c r="F21" s="41" t="s">
        <v>67</v>
      </c>
      <c r="G21" s="41" t="s">
        <v>67</v>
      </c>
      <c r="H21" s="41" t="s">
        <v>66</v>
      </c>
      <c r="I21" s="42" t="s">
        <v>65</v>
      </c>
      <c r="J21" s="41" t="s">
        <v>65</v>
      </c>
      <c r="K21" s="41" t="s">
        <v>65</v>
      </c>
      <c r="L21" s="41" t="s">
        <v>66</v>
      </c>
      <c r="M21" s="41" t="s">
        <v>65</v>
      </c>
      <c r="N21" s="41" t="s">
        <v>67</v>
      </c>
      <c r="O21" s="43" t="s">
        <v>69</v>
      </c>
      <c r="P21" s="41" t="s">
        <v>67</v>
      </c>
      <c r="Q21" s="42" t="s">
        <v>65</v>
      </c>
      <c r="R21" s="41" t="s">
        <v>66</v>
      </c>
      <c r="S21" s="41" t="s">
        <v>65</v>
      </c>
      <c r="T21" s="41" t="s">
        <v>65</v>
      </c>
      <c r="U21" s="41" t="s">
        <v>65</v>
      </c>
      <c r="V21" s="41" t="s">
        <v>65</v>
      </c>
      <c r="W21" s="41" t="s">
        <v>67</v>
      </c>
      <c r="X21" s="42" t="s">
        <v>65</v>
      </c>
      <c r="Y21" s="41" t="s">
        <v>64</v>
      </c>
      <c r="Z21" s="41" t="s">
        <v>64</v>
      </c>
      <c r="AA21" s="41" t="s">
        <v>67</v>
      </c>
      <c r="AB21" s="41" t="s">
        <v>67</v>
      </c>
      <c r="AC21" s="41" t="s">
        <v>67</v>
      </c>
      <c r="AD21" s="41" t="s">
        <v>66</v>
      </c>
      <c r="AE21" s="41" t="s">
        <v>66</v>
      </c>
      <c r="AF21" s="41" t="s">
        <v>66</v>
      </c>
      <c r="AG21" s="41" t="s">
        <v>67</v>
      </c>
      <c r="AH21" s="41" t="s">
        <v>66</v>
      </c>
      <c r="AI21" s="43" t="s">
        <v>14</v>
      </c>
      <c r="AJ21" s="41" t="s">
        <v>66</v>
      </c>
      <c r="AK21" s="41" t="s">
        <v>66</v>
      </c>
      <c r="AL21" s="44" t="s">
        <v>66</v>
      </c>
      <c r="AN21" s="8">
        <f>COUNTIF(A21:AM21,"1")</f>
        <v>10</v>
      </c>
      <c r="AO21" s="8">
        <f>COUNTIF(A21:AM21,"2")</f>
        <v>9</v>
      </c>
      <c r="AP21" s="8">
        <f>COUNTIF(A21:AM21,"3")</f>
        <v>14</v>
      </c>
    </row>
    <row r="22" spans="1:42" ht="12.75" customHeight="1">
      <c r="A22" s="9"/>
      <c r="B22" s="10"/>
      <c r="C22" s="10"/>
      <c r="D22" s="10"/>
      <c r="E22" s="10"/>
      <c r="F22" s="10"/>
      <c r="G22" s="10"/>
      <c r="H22" s="10"/>
      <c r="I22" s="9"/>
      <c r="J22" s="10"/>
      <c r="K22" s="10"/>
      <c r="L22" s="10"/>
      <c r="M22" s="10"/>
      <c r="N22" s="10"/>
      <c r="O22" s="10"/>
      <c r="P22" s="10"/>
      <c r="Q22" s="9"/>
      <c r="R22" s="10"/>
      <c r="S22" s="10"/>
      <c r="T22" s="10"/>
      <c r="U22" s="10"/>
      <c r="V22" s="10"/>
      <c r="W22" s="10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N22" s="8">
        <f>COUNT(I22,J22,K22,M22,Q22,S22,T22,U22,V22,X22)</f>
        <v>0</v>
      </c>
      <c r="AO22" s="8">
        <f>COUNT(F22,G22,N22,P22,W22,AA22,AB22,AC22,AG22)</f>
        <v>0</v>
      </c>
      <c r="AP22" s="8">
        <f>COUNT(A22,B22,C22,D22,H22,L22,R22,AD22,AE22,AF22,AH22,AJ22,AK22,AL22)</f>
        <v>0</v>
      </c>
    </row>
    <row r="23" spans="1:42" ht="12.75" customHeight="1">
      <c r="A23" s="30">
        <f aca="true" t="shared" si="19" ref="A23:L23">IF(COUNT(A22)&gt;0,A22*A21,0)</f>
        <v>0</v>
      </c>
      <c r="B23" s="30">
        <f t="shared" si="19"/>
        <v>0</v>
      </c>
      <c r="C23" s="30">
        <f t="shared" si="19"/>
        <v>0</v>
      </c>
      <c r="D23" s="30">
        <f t="shared" si="19"/>
        <v>0</v>
      </c>
      <c r="E23" s="30">
        <f t="shared" si="19"/>
        <v>0</v>
      </c>
      <c r="F23" s="30">
        <f t="shared" si="19"/>
        <v>0</v>
      </c>
      <c r="G23" s="30">
        <f t="shared" si="19"/>
        <v>0</v>
      </c>
      <c r="H23" s="30">
        <f t="shared" si="19"/>
        <v>0</v>
      </c>
      <c r="I23" s="30">
        <f t="shared" si="19"/>
        <v>0</v>
      </c>
      <c r="J23" s="30">
        <f t="shared" si="19"/>
        <v>0</v>
      </c>
      <c r="K23" s="30">
        <f t="shared" si="19"/>
        <v>0</v>
      </c>
      <c r="L23" s="30">
        <f t="shared" si="19"/>
        <v>0</v>
      </c>
      <c r="M23" s="30">
        <f aca="true" t="shared" si="20" ref="M23:Z23">IF(COUNT(M22)&gt;0,M22*M21,0)</f>
        <v>0</v>
      </c>
      <c r="N23" s="30">
        <f t="shared" si="20"/>
        <v>0</v>
      </c>
      <c r="O23" s="30">
        <f t="shared" si="20"/>
        <v>0</v>
      </c>
      <c r="P23" s="30">
        <f t="shared" si="20"/>
        <v>0</v>
      </c>
      <c r="Q23" s="30">
        <f t="shared" si="20"/>
        <v>0</v>
      </c>
      <c r="R23" s="30">
        <f t="shared" si="20"/>
        <v>0</v>
      </c>
      <c r="S23" s="30">
        <f t="shared" si="20"/>
        <v>0</v>
      </c>
      <c r="T23" s="30">
        <f t="shared" si="20"/>
        <v>0</v>
      </c>
      <c r="U23" s="30">
        <f t="shared" si="20"/>
        <v>0</v>
      </c>
      <c r="V23" s="30">
        <f t="shared" si="20"/>
        <v>0</v>
      </c>
      <c r="W23" s="30">
        <f t="shared" si="20"/>
        <v>0</v>
      </c>
      <c r="X23" s="30">
        <f t="shared" si="20"/>
        <v>0</v>
      </c>
      <c r="Y23" s="30">
        <f t="shared" si="20"/>
        <v>0</v>
      </c>
      <c r="Z23" s="30">
        <f t="shared" si="20"/>
        <v>0</v>
      </c>
      <c r="AA23" s="30">
        <f aca="true" t="shared" si="21" ref="AA23:AL23">IF(COUNT(AA22)&gt;0,AA22*AA21,0)</f>
        <v>0</v>
      </c>
      <c r="AB23" s="30">
        <f t="shared" si="21"/>
        <v>0</v>
      </c>
      <c r="AC23" s="30">
        <f t="shared" si="21"/>
        <v>0</v>
      </c>
      <c r="AD23" s="30">
        <f t="shared" si="21"/>
        <v>0</v>
      </c>
      <c r="AE23" s="30">
        <f t="shared" si="21"/>
        <v>0</v>
      </c>
      <c r="AF23" s="30">
        <f t="shared" si="21"/>
        <v>0</v>
      </c>
      <c r="AG23" s="30">
        <f t="shared" si="21"/>
        <v>0</v>
      </c>
      <c r="AH23" s="30">
        <f t="shared" si="21"/>
        <v>0</v>
      </c>
      <c r="AI23" s="30">
        <f>IF(COUNT(AI22)&gt;0,AI22*4.333333,0)</f>
        <v>0</v>
      </c>
      <c r="AJ23" s="30">
        <f t="shared" si="21"/>
        <v>0</v>
      </c>
      <c r="AK23" s="30">
        <f t="shared" si="21"/>
        <v>0</v>
      </c>
      <c r="AL23" s="30">
        <f t="shared" si="21"/>
        <v>0</v>
      </c>
      <c r="AM23" s="30"/>
      <c r="AN23" s="8">
        <f>SUM(A23:AM23)</f>
        <v>0</v>
      </c>
      <c r="AO23" s="8"/>
      <c r="AP23" s="8"/>
    </row>
    <row r="24" spans="1:42" ht="12.75" customHeight="1">
      <c r="A24" s="5" t="str">
        <f>"1823"</f>
        <v>1823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5" t="str">
        <f>"1824"</f>
        <v>1824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 t="str">
        <f>"1825"</f>
        <v>1825</v>
      </c>
      <c r="AF24" s="6"/>
      <c r="AG24" s="6"/>
      <c r="AH24" s="6"/>
      <c r="AI24" s="6"/>
      <c r="AJ24" s="6"/>
      <c r="AK24" s="6"/>
      <c r="AL24" s="6"/>
      <c r="AM24" s="7"/>
      <c r="AN24" s="8"/>
      <c r="AO24" s="8"/>
      <c r="AP24" s="8"/>
    </row>
    <row r="25" spans="1:42" ht="12.75" customHeight="1">
      <c r="A25" s="37">
        <v>1</v>
      </c>
      <c r="B25" s="38">
        <f aca="true" t="shared" si="22" ref="B25:M25">A25+1</f>
        <v>2</v>
      </c>
      <c r="C25" s="38">
        <f t="shared" si="22"/>
        <v>3</v>
      </c>
      <c r="D25" s="38">
        <f t="shared" si="22"/>
        <v>4</v>
      </c>
      <c r="E25" s="38">
        <f t="shared" si="22"/>
        <v>5</v>
      </c>
      <c r="F25" s="38">
        <f t="shared" si="22"/>
        <v>6</v>
      </c>
      <c r="G25" s="38">
        <f t="shared" si="22"/>
        <v>7</v>
      </c>
      <c r="H25" s="38">
        <f t="shared" si="22"/>
        <v>8</v>
      </c>
      <c r="I25" s="38">
        <f t="shared" si="22"/>
        <v>9</v>
      </c>
      <c r="J25" s="38">
        <f t="shared" si="22"/>
        <v>10</v>
      </c>
      <c r="K25" s="38">
        <f t="shared" si="22"/>
        <v>11</v>
      </c>
      <c r="L25" s="38">
        <f t="shared" si="22"/>
        <v>12</v>
      </c>
      <c r="M25" s="38">
        <f t="shared" si="22"/>
        <v>13</v>
      </c>
      <c r="N25" s="37">
        <v>1</v>
      </c>
      <c r="O25" s="38">
        <f aca="true" t="shared" si="23" ref="O25:AD25">N25+1</f>
        <v>2</v>
      </c>
      <c r="P25" s="38">
        <f t="shared" si="23"/>
        <v>3</v>
      </c>
      <c r="Q25" s="38">
        <f t="shared" si="23"/>
        <v>4</v>
      </c>
      <c r="R25" s="38">
        <f t="shared" si="23"/>
        <v>5</v>
      </c>
      <c r="S25" s="38">
        <f t="shared" si="23"/>
        <v>6</v>
      </c>
      <c r="T25" s="38">
        <f t="shared" si="23"/>
        <v>7</v>
      </c>
      <c r="U25" s="38">
        <f t="shared" si="23"/>
        <v>8</v>
      </c>
      <c r="V25" s="38">
        <f t="shared" si="23"/>
        <v>9</v>
      </c>
      <c r="W25" s="38">
        <f t="shared" si="23"/>
        <v>10</v>
      </c>
      <c r="X25" s="38">
        <f t="shared" si="23"/>
        <v>11</v>
      </c>
      <c r="Y25" s="38">
        <f t="shared" si="23"/>
        <v>12</v>
      </c>
      <c r="Z25" s="38">
        <f t="shared" si="23"/>
        <v>13</v>
      </c>
      <c r="AA25" s="38">
        <f t="shared" si="23"/>
        <v>14</v>
      </c>
      <c r="AB25" s="38">
        <f t="shared" si="23"/>
        <v>15</v>
      </c>
      <c r="AC25" s="38">
        <f t="shared" si="23"/>
        <v>16</v>
      </c>
      <c r="AD25" s="38">
        <f t="shared" si="23"/>
        <v>17</v>
      </c>
      <c r="AE25" s="37">
        <v>1</v>
      </c>
      <c r="AF25" s="38">
        <f aca="true" t="shared" si="24" ref="AF25:AM25">AE25+1</f>
        <v>2</v>
      </c>
      <c r="AG25" s="38">
        <f t="shared" si="24"/>
        <v>3</v>
      </c>
      <c r="AH25" s="38">
        <f t="shared" si="24"/>
        <v>4</v>
      </c>
      <c r="AI25" s="38">
        <f t="shared" si="24"/>
        <v>5</v>
      </c>
      <c r="AJ25" s="38">
        <f t="shared" si="24"/>
        <v>6</v>
      </c>
      <c r="AK25" s="38">
        <f t="shared" si="24"/>
        <v>7</v>
      </c>
      <c r="AL25" s="38">
        <f t="shared" si="24"/>
        <v>8</v>
      </c>
      <c r="AM25" s="39">
        <f t="shared" si="24"/>
        <v>9</v>
      </c>
      <c r="AN25" s="8" t="s">
        <v>1</v>
      </c>
      <c r="AO25" s="8" t="s">
        <v>2</v>
      </c>
      <c r="AP25" s="8" t="s">
        <v>3</v>
      </c>
    </row>
    <row r="26" spans="1:42" ht="12.75" customHeight="1">
      <c r="A26" s="42" t="s">
        <v>65</v>
      </c>
      <c r="B26" s="41" t="s">
        <v>64</v>
      </c>
      <c r="C26" s="41" t="s">
        <v>67</v>
      </c>
      <c r="D26" s="41" t="s">
        <v>67</v>
      </c>
      <c r="E26" s="41" t="s">
        <v>65</v>
      </c>
      <c r="F26" s="41" t="s">
        <v>67</v>
      </c>
      <c r="G26" s="41" t="s">
        <v>66</v>
      </c>
      <c r="H26" s="41" t="s">
        <v>66</v>
      </c>
      <c r="I26" s="43" t="s">
        <v>69</v>
      </c>
      <c r="J26" s="41" t="s">
        <v>65</v>
      </c>
      <c r="K26" s="41" t="s">
        <v>67</v>
      </c>
      <c r="L26" s="41" t="s">
        <v>65</v>
      </c>
      <c r="M26" s="43" t="s">
        <v>33</v>
      </c>
      <c r="N26" s="42" t="s">
        <v>65</v>
      </c>
      <c r="O26" s="43" t="s">
        <v>15</v>
      </c>
      <c r="P26" s="41" t="s">
        <v>65</v>
      </c>
      <c r="Q26" s="41" t="s">
        <v>66</v>
      </c>
      <c r="R26" s="41" t="s">
        <v>67</v>
      </c>
      <c r="S26" s="41" t="s">
        <v>64</v>
      </c>
      <c r="T26" s="41" t="s">
        <v>66</v>
      </c>
      <c r="U26" s="41" t="s">
        <v>66</v>
      </c>
      <c r="V26" s="41" t="s">
        <v>67</v>
      </c>
      <c r="W26" s="41" t="s">
        <v>65</v>
      </c>
      <c r="X26" s="41" t="s">
        <v>66</v>
      </c>
      <c r="Y26" s="41" t="s">
        <v>64</v>
      </c>
      <c r="Z26" s="41" t="s">
        <v>67</v>
      </c>
      <c r="AA26" s="43" t="s">
        <v>18</v>
      </c>
      <c r="AB26" s="41" t="s">
        <v>67</v>
      </c>
      <c r="AC26" s="41" t="s">
        <v>66</v>
      </c>
      <c r="AD26" s="41" t="s">
        <v>67</v>
      </c>
      <c r="AE26" s="42" t="s">
        <v>65</v>
      </c>
      <c r="AF26" s="41" t="s">
        <v>67</v>
      </c>
      <c r="AG26" s="41" t="s">
        <v>19</v>
      </c>
      <c r="AH26" s="41" t="s">
        <v>64</v>
      </c>
      <c r="AI26" s="41" t="s">
        <v>66</v>
      </c>
      <c r="AJ26" s="41" t="s">
        <v>67</v>
      </c>
      <c r="AK26" s="41" t="s">
        <v>66</v>
      </c>
      <c r="AL26" s="41" t="s">
        <v>19</v>
      </c>
      <c r="AM26" s="45" t="s">
        <v>14</v>
      </c>
      <c r="AN26" s="8">
        <f>COUNTIF(A26:AM26,"1")</f>
        <v>8</v>
      </c>
      <c r="AO26" s="8">
        <f>COUNTIF(A26:AM26,"2")</f>
        <v>11</v>
      </c>
      <c r="AP26" s="8">
        <f>COUNTIF(A26:AM26,"3")</f>
        <v>9</v>
      </c>
    </row>
    <row r="27" spans="1:42" ht="12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9"/>
      <c r="AF27" s="10"/>
      <c r="AG27" s="10"/>
      <c r="AH27" s="10"/>
      <c r="AI27" s="10"/>
      <c r="AJ27" s="10"/>
      <c r="AK27" s="10"/>
      <c r="AL27" s="10"/>
      <c r="AM27" s="11"/>
      <c r="AN27" s="8">
        <f>COUNT(A27,E27,J27,L27,N27,P27,W27,AE27)</f>
        <v>0</v>
      </c>
      <c r="AO27" s="8">
        <f>COUNT(C27,D27,F27,K27,R27,V27,Z27,AB27,AD27,AF27,AJ27)</f>
        <v>0</v>
      </c>
      <c r="AP27" s="8">
        <f>COUNT(G27,H27,Q27,T27,U27,X27,AC27,AI27,AK27)</f>
        <v>0</v>
      </c>
    </row>
    <row r="28" spans="1:42" ht="12.75" customHeight="1">
      <c r="A28" s="30">
        <f aca="true" t="shared" si="25" ref="A28:I28">IF(COUNT(A27)&gt;0,A27*A26,0)</f>
        <v>0</v>
      </c>
      <c r="B28" s="30">
        <f t="shared" si="25"/>
        <v>0</v>
      </c>
      <c r="C28" s="30">
        <f t="shared" si="25"/>
        <v>0</v>
      </c>
      <c r="D28" s="30">
        <f t="shared" si="25"/>
        <v>0</v>
      </c>
      <c r="E28" s="30">
        <f t="shared" si="25"/>
        <v>0</v>
      </c>
      <c r="F28" s="30">
        <f t="shared" si="25"/>
        <v>0</v>
      </c>
      <c r="G28" s="30">
        <f t="shared" si="25"/>
        <v>0</v>
      </c>
      <c r="H28" s="30">
        <f t="shared" si="25"/>
        <v>0</v>
      </c>
      <c r="I28" s="30">
        <f t="shared" si="25"/>
        <v>0</v>
      </c>
      <c r="J28" s="30">
        <f>IF(COUNT(J27)&gt;0,J27*J26,0)</f>
        <v>0</v>
      </c>
      <c r="K28" s="30">
        <f>IF(COUNT(K27)&gt;0,K27*K26,0)</f>
        <v>0</v>
      </c>
      <c r="L28" s="30">
        <f>IF(COUNT(L27)&gt;0,L27*L26,0)</f>
        <v>0</v>
      </c>
      <c r="M28" s="30">
        <f>IF(COUNT(M27)&gt;0,M27*6.333333,0)</f>
        <v>0</v>
      </c>
      <c r="N28" s="30">
        <f>IF(COUNT(N27)&gt;0,N27*N26,0)</f>
        <v>0</v>
      </c>
      <c r="O28" s="30">
        <f>IF(COUNT(O27)&gt;0,O27*5.333333,0)</f>
        <v>0</v>
      </c>
      <c r="P28" s="30">
        <f aca="true" t="shared" si="26" ref="P28:Z28">IF(COUNT(P27)&gt;0,P27*P26,0)</f>
        <v>0</v>
      </c>
      <c r="Q28" s="30">
        <f t="shared" si="26"/>
        <v>0</v>
      </c>
      <c r="R28" s="30">
        <f t="shared" si="26"/>
        <v>0</v>
      </c>
      <c r="S28" s="30">
        <f t="shared" si="26"/>
        <v>0</v>
      </c>
      <c r="T28" s="30">
        <f t="shared" si="26"/>
        <v>0</v>
      </c>
      <c r="U28" s="30">
        <f t="shared" si="26"/>
        <v>0</v>
      </c>
      <c r="V28" s="30">
        <f t="shared" si="26"/>
        <v>0</v>
      </c>
      <c r="W28" s="30">
        <f t="shared" si="26"/>
        <v>0</v>
      </c>
      <c r="X28" s="30">
        <f t="shared" si="26"/>
        <v>0</v>
      </c>
      <c r="Y28" s="30">
        <f t="shared" si="26"/>
        <v>0</v>
      </c>
      <c r="Z28" s="30">
        <f t="shared" si="26"/>
        <v>0</v>
      </c>
      <c r="AA28" s="30">
        <f>IF(COUNT(AA27)&gt;0,AA27*4.666667,0)</f>
        <v>0</v>
      </c>
      <c r="AB28" s="30">
        <f>IF(COUNT(AB27)&gt;0,AB27*AB26,0)</f>
        <v>0</v>
      </c>
      <c r="AC28" s="30">
        <f>IF(COUNT(AC27)&gt;0,AC27*AC26,0)</f>
        <v>0</v>
      </c>
      <c r="AD28" s="30">
        <f>IF(COUNT(AD27)&gt;0,AD27*AD26,0)</f>
        <v>0</v>
      </c>
      <c r="AE28" s="30">
        <f>IF(COUNT(AE27)&gt;0,AE27*AE26,0)</f>
        <v>0</v>
      </c>
      <c r="AF28" s="30">
        <f>IF(COUNT(AF27)&gt;0,AF27*AF26,0)</f>
        <v>0</v>
      </c>
      <c r="AG28" s="30">
        <f>IF(COUNT(AG27)&gt;0,AG27*3.666667,0)</f>
        <v>0</v>
      </c>
      <c r="AH28" s="30">
        <f>IF(COUNT(AH27)&gt;0,AH27*AH26,0)</f>
        <v>0</v>
      </c>
      <c r="AI28" s="30">
        <f>IF(COUNT(AI27)&gt;0,AI27*AI26,0)</f>
        <v>0</v>
      </c>
      <c r="AJ28" s="30">
        <f>IF(COUNT(AJ27)&gt;0,AJ27*AJ26,0)</f>
        <v>0</v>
      </c>
      <c r="AK28" s="30">
        <f>IF(COUNT(AK27)&gt;0,AK27*AK26,0)</f>
        <v>0</v>
      </c>
      <c r="AL28" s="30">
        <f>IF(COUNT(AL27)&gt;0,AL27*3.666667,0)</f>
        <v>0</v>
      </c>
      <c r="AM28" s="30">
        <f>IF(COUNT(AM27)&gt;0,AM27*4.333333,0)</f>
        <v>0</v>
      </c>
      <c r="AN28" s="8">
        <f>SUM(A28:AM28)</f>
        <v>0</v>
      </c>
      <c r="AO28" s="8"/>
      <c r="AP28" s="8"/>
    </row>
    <row r="29" spans="1:42" ht="12.75" customHeight="1">
      <c r="A29" s="5" t="str">
        <f>"1825"</f>
        <v>1825</v>
      </c>
      <c r="B29" s="6"/>
      <c r="C29" s="6"/>
      <c r="D29" s="6"/>
      <c r="E29" s="6"/>
      <c r="F29" s="6"/>
      <c r="G29" s="6"/>
      <c r="H29" s="6"/>
      <c r="I29" s="7"/>
      <c r="J29" s="5" t="str">
        <f>"1826"</f>
        <v>1826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5" t="str">
        <f>"1827"</f>
        <v>1827</v>
      </c>
      <c r="AE29" s="6"/>
      <c r="AF29" s="6"/>
      <c r="AG29" s="6"/>
      <c r="AH29" s="6"/>
      <c r="AI29" s="6"/>
      <c r="AJ29" s="6"/>
      <c r="AK29" s="6"/>
      <c r="AL29" s="6"/>
      <c r="AM29" s="7"/>
      <c r="AN29" s="8"/>
      <c r="AO29" s="8"/>
      <c r="AP29" s="8"/>
    </row>
    <row r="30" spans="1:42" ht="12.75" customHeight="1">
      <c r="A30" s="37">
        <f>AM25+1</f>
        <v>10</v>
      </c>
      <c r="B30" s="38">
        <f aca="true" t="shared" si="27" ref="B30:I30">A30+1</f>
        <v>11</v>
      </c>
      <c r="C30" s="38">
        <f t="shared" si="27"/>
        <v>12</v>
      </c>
      <c r="D30" s="38">
        <f t="shared" si="27"/>
        <v>13</v>
      </c>
      <c r="E30" s="38">
        <f t="shared" si="27"/>
        <v>14</v>
      </c>
      <c r="F30" s="38">
        <f t="shared" si="27"/>
        <v>15</v>
      </c>
      <c r="G30" s="38">
        <f t="shared" si="27"/>
        <v>16</v>
      </c>
      <c r="H30" s="38">
        <f t="shared" si="27"/>
        <v>17</v>
      </c>
      <c r="I30" s="38">
        <f t="shared" si="27"/>
        <v>18</v>
      </c>
      <c r="J30" s="37">
        <v>1</v>
      </c>
      <c r="K30" s="38">
        <f aca="true" t="shared" si="28" ref="K30:T30">J30+1</f>
        <v>2</v>
      </c>
      <c r="L30" s="38">
        <f t="shared" si="28"/>
        <v>3</v>
      </c>
      <c r="M30" s="38">
        <f t="shared" si="28"/>
        <v>4</v>
      </c>
      <c r="N30" s="38">
        <f t="shared" si="28"/>
        <v>5</v>
      </c>
      <c r="O30" s="38">
        <f t="shared" si="28"/>
        <v>6</v>
      </c>
      <c r="P30" s="38">
        <f t="shared" si="28"/>
        <v>7</v>
      </c>
      <c r="Q30" s="38">
        <f t="shared" si="28"/>
        <v>8</v>
      </c>
      <c r="R30" s="38">
        <f t="shared" si="28"/>
        <v>9</v>
      </c>
      <c r="S30" s="38">
        <f t="shared" si="28"/>
        <v>10</v>
      </c>
      <c r="T30" s="38">
        <f t="shared" si="28"/>
        <v>11</v>
      </c>
      <c r="U30" s="38">
        <f aca="true" t="shared" si="29" ref="U30:AB30">T30+1</f>
        <v>12</v>
      </c>
      <c r="V30" s="38">
        <f t="shared" si="29"/>
        <v>13</v>
      </c>
      <c r="W30" s="38">
        <f t="shared" si="29"/>
        <v>14</v>
      </c>
      <c r="X30" s="38">
        <f t="shared" si="29"/>
        <v>15</v>
      </c>
      <c r="Y30" s="38">
        <f t="shared" si="29"/>
        <v>16</v>
      </c>
      <c r="Z30" s="38">
        <f t="shared" si="29"/>
        <v>17</v>
      </c>
      <c r="AA30" s="38">
        <f t="shared" si="29"/>
        <v>18</v>
      </c>
      <c r="AB30" s="38">
        <f t="shared" si="29"/>
        <v>19</v>
      </c>
      <c r="AC30" s="38">
        <v>20</v>
      </c>
      <c r="AD30" s="37">
        <v>1</v>
      </c>
      <c r="AE30" s="38">
        <f aca="true" t="shared" si="30" ref="AE30:AM30">AD30+1</f>
        <v>2</v>
      </c>
      <c r="AF30" s="38">
        <f t="shared" si="30"/>
        <v>3</v>
      </c>
      <c r="AG30" s="38">
        <f t="shared" si="30"/>
        <v>4</v>
      </c>
      <c r="AH30" s="38">
        <f t="shared" si="30"/>
        <v>5</v>
      </c>
      <c r="AI30" s="38">
        <f t="shared" si="30"/>
        <v>6</v>
      </c>
      <c r="AJ30" s="38">
        <f t="shared" si="30"/>
        <v>7</v>
      </c>
      <c r="AK30" s="38">
        <f t="shared" si="30"/>
        <v>8</v>
      </c>
      <c r="AL30" s="38">
        <f t="shared" si="30"/>
        <v>9</v>
      </c>
      <c r="AM30" s="39">
        <f t="shared" si="30"/>
        <v>10</v>
      </c>
      <c r="AN30" s="8" t="s">
        <v>1</v>
      </c>
      <c r="AO30" s="8" t="s">
        <v>2</v>
      </c>
      <c r="AP30" s="8" t="s">
        <v>3</v>
      </c>
    </row>
    <row r="31" spans="1:42" ht="12.75" customHeight="1">
      <c r="A31" s="42" t="s">
        <v>65</v>
      </c>
      <c r="B31" s="41" t="s">
        <v>67</v>
      </c>
      <c r="C31" s="41" t="s">
        <v>67</v>
      </c>
      <c r="D31" s="41" t="s">
        <v>65</v>
      </c>
      <c r="E31" s="41" t="s">
        <v>65</v>
      </c>
      <c r="F31" s="41" t="s">
        <v>67</v>
      </c>
      <c r="G31" s="41" t="s">
        <v>67</v>
      </c>
      <c r="H31" s="41" t="s">
        <v>19</v>
      </c>
      <c r="I31" s="43" t="s">
        <v>60</v>
      </c>
      <c r="J31" s="42" t="s">
        <v>65</v>
      </c>
      <c r="K31" s="41" t="s">
        <v>65</v>
      </c>
      <c r="L31" s="43" t="s">
        <v>18</v>
      </c>
      <c r="M31" s="41" t="s">
        <v>66</v>
      </c>
      <c r="N31" s="41" t="s">
        <v>66</v>
      </c>
      <c r="O31" s="41" t="s">
        <v>67</v>
      </c>
      <c r="P31" s="41" t="s">
        <v>66</v>
      </c>
      <c r="Q31" s="41" t="s">
        <v>65</v>
      </c>
      <c r="R31" s="41" t="s">
        <v>67</v>
      </c>
      <c r="S31" s="41" t="s">
        <v>67</v>
      </c>
      <c r="T31" s="41" t="s">
        <v>67</v>
      </c>
      <c r="U31" s="41" t="s">
        <v>67</v>
      </c>
      <c r="V31" s="41" t="s">
        <v>66</v>
      </c>
      <c r="W31" s="41" t="s">
        <v>64</v>
      </c>
      <c r="X31" s="43" t="s">
        <v>14</v>
      </c>
      <c r="Y31" s="41" t="s">
        <v>65</v>
      </c>
      <c r="Z31" s="41" t="s">
        <v>67</v>
      </c>
      <c r="AA31" s="41" t="s">
        <v>65</v>
      </c>
      <c r="AB31" s="41" t="s">
        <v>64</v>
      </c>
      <c r="AC31" s="41" t="s">
        <v>19</v>
      </c>
      <c r="AD31" s="42" t="s">
        <v>67</v>
      </c>
      <c r="AE31" s="41" t="s">
        <v>65</v>
      </c>
      <c r="AF31" s="41" t="s">
        <v>64</v>
      </c>
      <c r="AG31" s="41" t="s">
        <v>65</v>
      </c>
      <c r="AH31" s="41" t="s">
        <v>66</v>
      </c>
      <c r="AI31" s="41" t="s">
        <v>67</v>
      </c>
      <c r="AJ31" s="41" t="s">
        <v>66</v>
      </c>
      <c r="AK31" s="41" t="s">
        <v>19</v>
      </c>
      <c r="AL31" s="41" t="s">
        <v>19</v>
      </c>
      <c r="AM31" s="44" t="s">
        <v>19</v>
      </c>
      <c r="AN31" s="8">
        <f>COUNTIF(A31:AM31,"1")</f>
        <v>10</v>
      </c>
      <c r="AO31" s="8">
        <f>COUNTIF(A31:AM31,"2")</f>
        <v>12</v>
      </c>
      <c r="AP31" s="8">
        <f>COUNTIF(A31:AM31,"3")</f>
        <v>6</v>
      </c>
    </row>
    <row r="32" spans="1:42" ht="12.75" customHeight="1">
      <c r="A32" s="9"/>
      <c r="B32" s="10"/>
      <c r="C32" s="10"/>
      <c r="D32" s="10"/>
      <c r="E32" s="10"/>
      <c r="F32" s="10"/>
      <c r="G32" s="10"/>
      <c r="H32" s="10"/>
      <c r="I32" s="10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9"/>
      <c r="AE32" s="10"/>
      <c r="AF32" s="10"/>
      <c r="AG32" s="10"/>
      <c r="AH32" s="10"/>
      <c r="AI32" s="10"/>
      <c r="AJ32" s="10"/>
      <c r="AK32" s="10"/>
      <c r="AL32" s="10"/>
      <c r="AM32" s="11"/>
      <c r="AN32" s="8">
        <f>COUNT(A32,D32,E32,J32,K32,Q32,Y32,AA32,AE32,AG32)</f>
        <v>0</v>
      </c>
      <c r="AO32" s="8">
        <f>COUNT(B32,C32,F32,G32,O32,R32,S32,T32,U32,Z32,AD32,AI32)</f>
        <v>0</v>
      </c>
      <c r="AP32" s="8">
        <f>COUNT(M32,N32,P32,V32,AH32,AJ32)</f>
        <v>0</v>
      </c>
    </row>
    <row r="33" spans="1:42" ht="12.75" customHeight="1">
      <c r="A33" s="30">
        <f aca="true" t="shared" si="31" ref="A33:K33">IF(COUNT(A32)&gt;0,A32*A31,0)</f>
        <v>0</v>
      </c>
      <c r="B33" s="30">
        <f t="shared" si="31"/>
        <v>0</v>
      </c>
      <c r="C33" s="30">
        <f t="shared" si="31"/>
        <v>0</v>
      </c>
      <c r="D33" s="30">
        <f t="shared" si="31"/>
        <v>0</v>
      </c>
      <c r="E33" s="30">
        <f t="shared" si="31"/>
        <v>0</v>
      </c>
      <c r="F33" s="30">
        <f t="shared" si="31"/>
        <v>0</v>
      </c>
      <c r="G33" s="30">
        <f t="shared" si="31"/>
        <v>0</v>
      </c>
      <c r="H33" s="30">
        <f>IF(COUNT(H32)&gt;0,H32*3.666667,0)</f>
        <v>0</v>
      </c>
      <c r="I33" s="30">
        <f>IF(COUNT(I32)&gt;0,I32*7.333333,0)</f>
        <v>0</v>
      </c>
      <c r="J33" s="30">
        <f t="shared" si="31"/>
        <v>0</v>
      </c>
      <c r="K33" s="30">
        <f t="shared" si="31"/>
        <v>0</v>
      </c>
      <c r="L33" s="30">
        <f>IF(COUNT(L32)&gt;0,L32*4.666667,0)</f>
        <v>0</v>
      </c>
      <c r="M33" s="30">
        <f aca="true" t="shared" si="32" ref="M33:W33">IF(COUNT(M32)&gt;0,M32*M31,0)</f>
        <v>0</v>
      </c>
      <c r="N33" s="30">
        <f t="shared" si="32"/>
        <v>0</v>
      </c>
      <c r="O33" s="30">
        <f t="shared" si="32"/>
        <v>0</v>
      </c>
      <c r="P33" s="30">
        <f t="shared" si="32"/>
        <v>0</v>
      </c>
      <c r="Q33" s="30">
        <f t="shared" si="32"/>
        <v>0</v>
      </c>
      <c r="R33" s="30">
        <f t="shared" si="32"/>
        <v>0</v>
      </c>
      <c r="S33" s="30">
        <f t="shared" si="32"/>
        <v>0</v>
      </c>
      <c r="T33" s="30">
        <f t="shared" si="32"/>
        <v>0</v>
      </c>
      <c r="U33" s="30">
        <f t="shared" si="32"/>
        <v>0</v>
      </c>
      <c r="V33" s="30">
        <f t="shared" si="32"/>
        <v>0</v>
      </c>
      <c r="W33" s="30">
        <f t="shared" si="32"/>
        <v>0</v>
      </c>
      <c r="X33" s="30">
        <f>IF(COUNT(X32)&gt;0,X32*4.333333,0)</f>
        <v>0</v>
      </c>
      <c r="Y33" s="30">
        <f>IF(COUNT(Y32)&gt;0,Y32*Y31,0)</f>
        <v>0</v>
      </c>
      <c r="Z33" s="30">
        <f>IF(COUNT(Z32)&gt;0,Z32*Z31,0)</f>
        <v>0</v>
      </c>
      <c r="AA33" s="30">
        <f>IF(COUNT(AA32)&gt;0,AA32*AA31,0)</f>
        <v>0</v>
      </c>
      <c r="AB33" s="30">
        <f>IF(COUNT(AB32)&gt;0,AB32*AB31,0)</f>
        <v>0</v>
      </c>
      <c r="AC33" s="30">
        <f>IF(COUNT(AC32)&gt;0,AC32*3.666667,0)</f>
        <v>0</v>
      </c>
      <c r="AD33" s="30">
        <f aca="true" t="shared" si="33" ref="AD33:AJ33">IF(COUNT(AD32)&gt;0,AD32*AD31,0)</f>
        <v>0</v>
      </c>
      <c r="AE33" s="30">
        <f t="shared" si="33"/>
        <v>0</v>
      </c>
      <c r="AF33" s="30">
        <f t="shared" si="33"/>
        <v>0</v>
      </c>
      <c r="AG33" s="30">
        <f t="shared" si="33"/>
        <v>0</v>
      </c>
      <c r="AH33" s="30">
        <f t="shared" si="33"/>
        <v>0</v>
      </c>
      <c r="AI33" s="30">
        <f t="shared" si="33"/>
        <v>0</v>
      </c>
      <c r="AJ33" s="30">
        <f t="shared" si="33"/>
        <v>0</v>
      </c>
      <c r="AK33" s="30">
        <f>IF(COUNT(AK32)&gt;0,AK32*3.666667,0)</f>
        <v>0</v>
      </c>
      <c r="AL33" s="30">
        <f>IF(COUNT(AL32)&gt;0,AL32*3.666667,0)</f>
        <v>0</v>
      </c>
      <c r="AM33" s="30">
        <f>IF(COUNT(AM32)&gt;0,AM32*3.666667,0)</f>
        <v>0</v>
      </c>
      <c r="AN33" s="8">
        <f>SUM(A33:AM33)</f>
        <v>0</v>
      </c>
      <c r="AO33" s="8"/>
      <c r="AP33" s="8"/>
    </row>
    <row r="34" spans="1:42" ht="12.75" customHeight="1">
      <c r="A34" s="5" t="str">
        <f>"1827"</f>
        <v>1827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  <c r="AN34" s="8"/>
      <c r="AO34" s="8"/>
      <c r="AP34" s="8"/>
    </row>
    <row r="35" spans="1:42" ht="12.75" customHeight="1">
      <c r="A35" s="37">
        <f>AM30+1</f>
        <v>11</v>
      </c>
      <c r="B35" s="38">
        <f aca="true" t="shared" si="34" ref="B35:K35">A35+1</f>
        <v>12</v>
      </c>
      <c r="C35" s="38">
        <f t="shared" si="34"/>
        <v>13</v>
      </c>
      <c r="D35" s="38">
        <f t="shared" si="34"/>
        <v>14</v>
      </c>
      <c r="E35" s="38">
        <f t="shared" si="34"/>
        <v>15</v>
      </c>
      <c r="F35" s="38">
        <f t="shared" si="34"/>
        <v>16</v>
      </c>
      <c r="G35" s="38">
        <f t="shared" si="34"/>
        <v>17</v>
      </c>
      <c r="H35" s="38">
        <f t="shared" si="34"/>
        <v>18</v>
      </c>
      <c r="I35" s="38">
        <f t="shared" si="34"/>
        <v>19</v>
      </c>
      <c r="J35" s="38">
        <f t="shared" si="34"/>
        <v>20</v>
      </c>
      <c r="K35" s="38">
        <f t="shared" si="34"/>
        <v>21</v>
      </c>
      <c r="L35" s="38">
        <f aca="true" t="shared" si="35" ref="L35:U35">K35+1</f>
        <v>22</v>
      </c>
      <c r="M35" s="38">
        <f t="shared" si="35"/>
        <v>23</v>
      </c>
      <c r="N35" s="38">
        <f t="shared" si="35"/>
        <v>24</v>
      </c>
      <c r="O35" s="38">
        <f t="shared" si="35"/>
        <v>25</v>
      </c>
      <c r="P35" s="38">
        <f t="shared" si="35"/>
        <v>26</v>
      </c>
      <c r="Q35" s="38">
        <f t="shared" si="35"/>
        <v>27</v>
      </c>
      <c r="R35" s="38">
        <f t="shared" si="35"/>
        <v>28</v>
      </c>
      <c r="S35" s="38">
        <f t="shared" si="35"/>
        <v>29</v>
      </c>
      <c r="T35" s="38">
        <f t="shared" si="35"/>
        <v>30</v>
      </c>
      <c r="U35" s="38">
        <f t="shared" si="35"/>
        <v>31</v>
      </c>
      <c r="V35" s="38">
        <f aca="true" t="shared" si="36" ref="V35:AE35">U35+1</f>
        <v>32</v>
      </c>
      <c r="W35" s="38">
        <f t="shared" si="36"/>
        <v>33</v>
      </c>
      <c r="X35" s="38">
        <f t="shared" si="36"/>
        <v>34</v>
      </c>
      <c r="Y35" s="38">
        <f t="shared" si="36"/>
        <v>35</v>
      </c>
      <c r="Z35" s="38">
        <f t="shared" si="36"/>
        <v>36</v>
      </c>
      <c r="AA35" s="38">
        <f t="shared" si="36"/>
        <v>37</v>
      </c>
      <c r="AB35" s="38">
        <f t="shared" si="36"/>
        <v>38</v>
      </c>
      <c r="AC35" s="38">
        <f t="shared" si="36"/>
        <v>39</v>
      </c>
      <c r="AD35" s="38">
        <f t="shared" si="36"/>
        <v>40</v>
      </c>
      <c r="AE35" s="38">
        <f t="shared" si="36"/>
        <v>41</v>
      </c>
      <c r="AF35" s="38">
        <f aca="true" t="shared" si="37" ref="AF35:AM35">AE35+1</f>
        <v>42</v>
      </c>
      <c r="AG35" s="38">
        <f t="shared" si="37"/>
        <v>43</v>
      </c>
      <c r="AH35" s="38">
        <f t="shared" si="37"/>
        <v>44</v>
      </c>
      <c r="AI35" s="38">
        <f t="shared" si="37"/>
        <v>45</v>
      </c>
      <c r="AJ35" s="38">
        <f t="shared" si="37"/>
        <v>46</v>
      </c>
      <c r="AK35" s="38">
        <f t="shared" si="37"/>
        <v>47</v>
      </c>
      <c r="AL35" s="38">
        <f t="shared" si="37"/>
        <v>48</v>
      </c>
      <c r="AM35" s="39">
        <f t="shared" si="37"/>
        <v>49</v>
      </c>
      <c r="AN35" s="8" t="s">
        <v>1</v>
      </c>
      <c r="AO35" s="8" t="s">
        <v>2</v>
      </c>
      <c r="AP35" s="8" t="s">
        <v>3</v>
      </c>
    </row>
    <row r="36" spans="1:42" ht="12.75" customHeight="1">
      <c r="A36" s="42" t="s">
        <v>64</v>
      </c>
      <c r="B36" s="41" t="s">
        <v>66</v>
      </c>
      <c r="C36" s="41" t="s">
        <v>64</v>
      </c>
      <c r="D36" s="41" t="s">
        <v>66</v>
      </c>
      <c r="E36" s="41" t="s">
        <v>66</v>
      </c>
      <c r="F36" s="41" t="s">
        <v>64</v>
      </c>
      <c r="G36" s="41" t="s">
        <v>66</v>
      </c>
      <c r="H36" s="41" t="s">
        <v>19</v>
      </c>
      <c r="I36" s="41" t="s">
        <v>64</v>
      </c>
      <c r="J36" s="41" t="s">
        <v>67</v>
      </c>
      <c r="K36" s="41" t="s">
        <v>64</v>
      </c>
      <c r="L36" s="43" t="s">
        <v>69</v>
      </c>
      <c r="M36" s="43" t="s">
        <v>14</v>
      </c>
      <c r="N36" s="43" t="s">
        <v>69</v>
      </c>
      <c r="O36" s="41" t="s">
        <v>66</v>
      </c>
      <c r="P36" s="41" t="s">
        <v>66</v>
      </c>
      <c r="Q36" s="43" t="s">
        <v>69</v>
      </c>
      <c r="R36" s="41" t="s">
        <v>64</v>
      </c>
      <c r="S36" s="41" t="s">
        <v>19</v>
      </c>
      <c r="T36" s="41" t="s">
        <v>64</v>
      </c>
      <c r="U36" s="41" t="s">
        <v>67</v>
      </c>
      <c r="V36" s="41" t="s">
        <v>66</v>
      </c>
      <c r="W36" s="41" t="s">
        <v>64</v>
      </c>
      <c r="X36" s="41" t="s">
        <v>19</v>
      </c>
      <c r="Y36" s="41" t="s">
        <v>66</v>
      </c>
      <c r="Z36" s="41" t="s">
        <v>19</v>
      </c>
      <c r="AA36" s="43" t="s">
        <v>62</v>
      </c>
      <c r="AB36" s="41" t="s">
        <v>64</v>
      </c>
      <c r="AC36" s="41" t="s">
        <v>19</v>
      </c>
      <c r="AD36" s="41" t="s">
        <v>64</v>
      </c>
      <c r="AE36" s="41" t="s">
        <v>66</v>
      </c>
      <c r="AF36" s="41" t="s">
        <v>67</v>
      </c>
      <c r="AG36" s="41" t="s">
        <v>64</v>
      </c>
      <c r="AH36" s="43" t="s">
        <v>69</v>
      </c>
      <c r="AI36" s="43" t="s">
        <v>69</v>
      </c>
      <c r="AJ36" s="41" t="s">
        <v>65</v>
      </c>
      <c r="AK36" s="41" t="s">
        <v>19</v>
      </c>
      <c r="AL36" s="43" t="s">
        <v>68</v>
      </c>
      <c r="AM36" s="45" t="s">
        <v>60</v>
      </c>
      <c r="AN36" s="8">
        <f>COUNTIF(A36:AM36,"1")</f>
        <v>1</v>
      </c>
      <c r="AO36" s="8">
        <f>COUNTIF(A36:AM36,"2")</f>
        <v>3</v>
      </c>
      <c r="AP36" s="8">
        <f>COUNTIF(A36:AM36,"3")</f>
        <v>9</v>
      </c>
    </row>
    <row r="37" spans="1:42" ht="12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1"/>
      <c r="AN37" s="8">
        <f>COUNT(AJ37)</f>
        <v>0</v>
      </c>
      <c r="AO37" s="8">
        <f>COUNT(J37,U37,AF37)</f>
        <v>0</v>
      </c>
      <c r="AP37" s="8">
        <f>COUNT(B37,D37,E37,G37,O37,P37,V37,Y37,AE37)</f>
        <v>0</v>
      </c>
    </row>
    <row r="38" spans="1:42" ht="12.75" customHeight="1">
      <c r="A38" s="30">
        <f aca="true" t="shared" si="38" ref="A38:G38">IF(COUNT(A37)&gt;0,A37*A36,0)</f>
        <v>0</v>
      </c>
      <c r="B38" s="30">
        <f t="shared" si="38"/>
        <v>0</v>
      </c>
      <c r="C38" s="30">
        <f t="shared" si="38"/>
        <v>0</v>
      </c>
      <c r="D38" s="30">
        <f t="shared" si="38"/>
        <v>0</v>
      </c>
      <c r="E38" s="30">
        <f t="shared" si="38"/>
        <v>0</v>
      </c>
      <c r="F38" s="30">
        <f t="shared" si="38"/>
        <v>0</v>
      </c>
      <c r="G38" s="30">
        <f t="shared" si="38"/>
        <v>0</v>
      </c>
      <c r="H38" s="30">
        <f>IF(COUNT(H37)&gt;0,H37*3.666667,0)</f>
        <v>0</v>
      </c>
      <c r="I38" s="30">
        <f aca="true" t="shared" si="39" ref="I38:N38">IF(COUNT(I37)&gt;0,I37*I36,0)</f>
        <v>0</v>
      </c>
      <c r="J38" s="30">
        <f t="shared" si="39"/>
        <v>0</v>
      </c>
      <c r="K38" s="30">
        <f t="shared" si="39"/>
        <v>0</v>
      </c>
      <c r="L38" s="30">
        <f t="shared" si="39"/>
        <v>0</v>
      </c>
      <c r="M38" s="30">
        <f>IF(COUNT(M37)&gt;0,M37*4.333333,0)</f>
        <v>0</v>
      </c>
      <c r="N38" s="30">
        <f t="shared" si="39"/>
        <v>0</v>
      </c>
      <c r="O38" s="30">
        <f>IF(COUNT(O37)&gt;0,O37*O36,0)</f>
        <v>0</v>
      </c>
      <c r="P38" s="30">
        <f>IF(COUNT(P37)&gt;0,P37*P36,0)</f>
        <v>0</v>
      </c>
      <c r="Q38" s="30">
        <f>IF(COUNT(Q37)&gt;0,Q37*Q36,0)</f>
        <v>0</v>
      </c>
      <c r="R38" s="30">
        <f>IF(COUNT(R37)&gt;0,R37*R36,0)</f>
        <v>0</v>
      </c>
      <c r="S38" s="30">
        <f>IF(COUNT(S37)&gt;0,S37*3.666667,0)</f>
        <v>0</v>
      </c>
      <c r="T38" s="30">
        <f aca="true" t="shared" si="40" ref="T38:AD38">IF(COUNT(T37)&gt;0,T37*T36,0)</f>
        <v>0</v>
      </c>
      <c r="U38" s="30">
        <f t="shared" si="40"/>
        <v>0</v>
      </c>
      <c r="V38" s="30">
        <f t="shared" si="40"/>
        <v>0</v>
      </c>
      <c r="W38" s="30">
        <f t="shared" si="40"/>
        <v>0</v>
      </c>
      <c r="X38" s="30">
        <f>IF(COUNT(X37)&gt;0,X37*3.666667,0)</f>
        <v>0</v>
      </c>
      <c r="Y38" s="30">
        <f t="shared" si="40"/>
        <v>0</v>
      </c>
      <c r="Z38" s="30">
        <f>IF(COUNT(Z37)&gt;0,Z37*3.666667,0)</f>
        <v>0</v>
      </c>
      <c r="AA38" s="30">
        <f>IF(COUNT(AA37)&gt;0,AA37*5.666667,0)</f>
        <v>0</v>
      </c>
      <c r="AB38" s="30">
        <f t="shared" si="40"/>
        <v>0</v>
      </c>
      <c r="AC38" s="30">
        <f>IF(COUNT(AC37)&gt;0,AC37*3.666667,0)</f>
        <v>0</v>
      </c>
      <c r="AD38" s="30">
        <f t="shared" si="40"/>
        <v>0</v>
      </c>
      <c r="AE38" s="30">
        <f aca="true" t="shared" si="41" ref="AE38:AJ38">IF(COUNT(AE37)&gt;0,AE37*AE36,0)</f>
        <v>0</v>
      </c>
      <c r="AF38" s="30">
        <f t="shared" si="41"/>
        <v>0</v>
      </c>
      <c r="AG38" s="30">
        <f t="shared" si="41"/>
        <v>0</v>
      </c>
      <c r="AH38" s="30">
        <f t="shared" si="41"/>
        <v>0</v>
      </c>
      <c r="AI38" s="30">
        <f t="shared" si="41"/>
        <v>0</v>
      </c>
      <c r="AJ38" s="30">
        <f t="shared" si="41"/>
        <v>0</v>
      </c>
      <c r="AK38" s="30">
        <f>IF(COUNT(AK37)&gt;0,AK37*3.666667,0)</f>
        <v>0</v>
      </c>
      <c r="AL38" s="30">
        <f>IF(COUNT(AL37)&gt;0,AL37*6,0)</f>
        <v>0</v>
      </c>
      <c r="AM38" s="30">
        <f>IF(COUNT(AM37)&gt;0,AM37*7.333333,0)</f>
        <v>0</v>
      </c>
      <c r="AN38" s="8">
        <f>SUM(A38:AM38)</f>
        <v>0</v>
      </c>
      <c r="AO38" s="8"/>
      <c r="AP38" s="8"/>
    </row>
    <row r="39" spans="1:42" ht="12.75" customHeight="1">
      <c r="A39" s="5" t="str">
        <f>"1828"</f>
        <v>1828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5" t="str">
        <f>"1829"</f>
        <v>1829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  <c r="AN39" s="8"/>
      <c r="AO39" s="8"/>
      <c r="AP39" s="8"/>
    </row>
    <row r="40" spans="1:42" ht="12.75" customHeight="1">
      <c r="A40" s="37">
        <v>1</v>
      </c>
      <c r="B40" s="38">
        <f aca="true" t="shared" si="42" ref="B40:K40">A40+1</f>
        <v>2</v>
      </c>
      <c r="C40" s="38">
        <f t="shared" si="42"/>
        <v>3</v>
      </c>
      <c r="D40" s="38">
        <f t="shared" si="42"/>
        <v>4</v>
      </c>
      <c r="E40" s="38">
        <f t="shared" si="42"/>
        <v>5</v>
      </c>
      <c r="F40" s="38">
        <f t="shared" si="42"/>
        <v>6</v>
      </c>
      <c r="G40" s="38">
        <f t="shared" si="42"/>
        <v>7</v>
      </c>
      <c r="H40" s="38">
        <f t="shared" si="42"/>
        <v>8</v>
      </c>
      <c r="I40" s="38">
        <f t="shared" si="42"/>
        <v>9</v>
      </c>
      <c r="J40" s="38">
        <f t="shared" si="42"/>
        <v>10</v>
      </c>
      <c r="K40" s="38">
        <f t="shared" si="42"/>
        <v>11</v>
      </c>
      <c r="L40" s="38">
        <f aca="true" t="shared" si="43" ref="L40:W40">K40+1</f>
        <v>12</v>
      </c>
      <c r="M40" s="38">
        <f t="shared" si="43"/>
        <v>13</v>
      </c>
      <c r="N40" s="38">
        <f t="shared" si="43"/>
        <v>14</v>
      </c>
      <c r="O40" s="38">
        <f t="shared" si="43"/>
        <v>15</v>
      </c>
      <c r="P40" s="38">
        <f t="shared" si="43"/>
        <v>16</v>
      </c>
      <c r="Q40" s="38">
        <f t="shared" si="43"/>
        <v>17</v>
      </c>
      <c r="R40" s="38">
        <f t="shared" si="43"/>
        <v>18</v>
      </c>
      <c r="S40" s="38">
        <f t="shared" si="43"/>
        <v>19</v>
      </c>
      <c r="T40" s="38">
        <f t="shared" si="43"/>
        <v>20</v>
      </c>
      <c r="U40" s="38">
        <f t="shared" si="43"/>
        <v>21</v>
      </c>
      <c r="V40" s="38">
        <f t="shared" si="43"/>
        <v>22</v>
      </c>
      <c r="W40" s="38">
        <f t="shared" si="43"/>
        <v>23</v>
      </c>
      <c r="X40" s="37">
        <v>1</v>
      </c>
      <c r="Y40" s="38">
        <v>2</v>
      </c>
      <c r="Z40" s="38">
        <f aca="true" t="shared" si="44" ref="Z40:AM40">Y40+1</f>
        <v>3</v>
      </c>
      <c r="AA40" s="38">
        <f t="shared" si="44"/>
        <v>4</v>
      </c>
      <c r="AB40" s="38">
        <f t="shared" si="44"/>
        <v>5</v>
      </c>
      <c r="AC40" s="38">
        <f t="shared" si="44"/>
        <v>6</v>
      </c>
      <c r="AD40" s="38">
        <f t="shared" si="44"/>
        <v>7</v>
      </c>
      <c r="AE40" s="38">
        <f t="shared" si="44"/>
        <v>8</v>
      </c>
      <c r="AF40" s="38">
        <f t="shared" si="44"/>
        <v>9</v>
      </c>
      <c r="AG40" s="38">
        <f t="shared" si="44"/>
        <v>10</v>
      </c>
      <c r="AH40" s="38">
        <f t="shared" si="44"/>
        <v>11</v>
      </c>
      <c r="AI40" s="38">
        <f t="shared" si="44"/>
        <v>12</v>
      </c>
      <c r="AJ40" s="38">
        <f t="shared" si="44"/>
        <v>13</v>
      </c>
      <c r="AK40" s="38">
        <f t="shared" si="44"/>
        <v>14</v>
      </c>
      <c r="AL40" s="38">
        <f t="shared" si="44"/>
        <v>15</v>
      </c>
      <c r="AM40" s="39">
        <f t="shared" si="44"/>
        <v>16</v>
      </c>
      <c r="AN40" s="8" t="s">
        <v>1</v>
      </c>
      <c r="AO40" s="8" t="s">
        <v>2</v>
      </c>
      <c r="AP40" s="8" t="s">
        <v>3</v>
      </c>
    </row>
    <row r="41" spans="1:42" ht="12.75" customHeight="1">
      <c r="A41" s="42" t="s">
        <v>67</v>
      </c>
      <c r="B41" s="41" t="s">
        <v>67</v>
      </c>
      <c r="C41" s="41" t="s">
        <v>67</v>
      </c>
      <c r="D41" s="41" t="s">
        <v>64</v>
      </c>
      <c r="E41" s="43" t="s">
        <v>69</v>
      </c>
      <c r="F41" s="41" t="s">
        <v>64</v>
      </c>
      <c r="G41" s="41" t="s">
        <v>65</v>
      </c>
      <c r="H41" s="41" t="s">
        <v>67</v>
      </c>
      <c r="I41" s="41" t="s">
        <v>66</v>
      </c>
      <c r="J41" s="41" t="s">
        <v>67</v>
      </c>
      <c r="K41" s="43" t="s">
        <v>14</v>
      </c>
      <c r="L41" s="41" t="s">
        <v>66</v>
      </c>
      <c r="M41" s="41" t="s">
        <v>66</v>
      </c>
      <c r="N41" s="41" t="s">
        <v>66</v>
      </c>
      <c r="O41" s="41" t="s">
        <v>67</v>
      </c>
      <c r="P41" s="41" t="s">
        <v>67</v>
      </c>
      <c r="Q41" s="41" t="s">
        <v>65</v>
      </c>
      <c r="R41" s="41" t="s">
        <v>66</v>
      </c>
      <c r="S41" s="41" t="s">
        <v>66</v>
      </c>
      <c r="T41" s="41" t="s">
        <v>67</v>
      </c>
      <c r="U41" s="41" t="s">
        <v>19</v>
      </c>
      <c r="V41" s="41" t="s">
        <v>66</v>
      </c>
      <c r="W41" s="43" t="s">
        <v>15</v>
      </c>
      <c r="X41" s="42" t="s">
        <v>65</v>
      </c>
      <c r="Y41" s="41" t="s">
        <v>67</v>
      </c>
      <c r="Z41" s="41" t="s">
        <v>67</v>
      </c>
      <c r="AA41" s="41" t="s">
        <v>64</v>
      </c>
      <c r="AB41" s="41" t="s">
        <v>65</v>
      </c>
      <c r="AC41" s="43" t="s">
        <v>18</v>
      </c>
      <c r="AD41" s="41" t="s">
        <v>66</v>
      </c>
      <c r="AE41" s="41" t="s">
        <v>66</v>
      </c>
      <c r="AF41" s="43" t="s">
        <v>14</v>
      </c>
      <c r="AG41" s="41" t="s">
        <v>66</v>
      </c>
      <c r="AH41" s="41" t="s">
        <v>67</v>
      </c>
      <c r="AI41" s="41" t="s">
        <v>65</v>
      </c>
      <c r="AJ41" s="41" t="s">
        <v>66</v>
      </c>
      <c r="AK41" s="41" t="s">
        <v>66</v>
      </c>
      <c r="AL41" s="41" t="s">
        <v>65</v>
      </c>
      <c r="AM41" s="44" t="s">
        <v>66</v>
      </c>
      <c r="AN41" s="8">
        <f>COUNTIF(A41:AM41,"1")</f>
        <v>6</v>
      </c>
      <c r="AO41" s="8">
        <f>COUNTIF(A41:AM41,"2")</f>
        <v>11</v>
      </c>
      <c r="AP41" s="8">
        <f>COUNTIF(A41:AM41,"3")</f>
        <v>13</v>
      </c>
    </row>
    <row r="42" spans="1:42" ht="12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9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/>
      <c r="AN42" s="8">
        <f>COUNT(G42,Q42,X42,AB42,AI42,AL42)</f>
        <v>0</v>
      </c>
      <c r="AO42" s="8">
        <f>COUNT(A42,B42,C42,H42,J42,O42,P42,T42,Y42,Z42,AH42)</f>
        <v>0</v>
      </c>
      <c r="AP42" s="8">
        <f>COUNT(I42,L42,M42,N42,R42,S42,V42,AD42,AE42,AG42,AJ42,AK42,AM42)</f>
        <v>0</v>
      </c>
    </row>
    <row r="43" spans="1:42" ht="12.75" customHeight="1">
      <c r="A43" s="30">
        <f aca="true" t="shared" si="45" ref="A43:F43">IF(COUNT(A42)&gt;0,A42*A41,0)</f>
        <v>0</v>
      </c>
      <c r="B43" s="30">
        <f t="shared" si="45"/>
        <v>0</v>
      </c>
      <c r="C43" s="30">
        <f t="shared" si="45"/>
        <v>0</v>
      </c>
      <c r="D43" s="30">
        <f t="shared" si="45"/>
        <v>0</v>
      </c>
      <c r="E43" s="30">
        <f t="shared" si="45"/>
        <v>0</v>
      </c>
      <c r="F43" s="30">
        <f t="shared" si="45"/>
        <v>0</v>
      </c>
      <c r="G43" s="30">
        <f aca="true" t="shared" si="46" ref="G43:V43">IF(COUNT(G42)&gt;0,G42*G41,0)</f>
        <v>0</v>
      </c>
      <c r="H43" s="30">
        <f t="shared" si="46"/>
        <v>0</v>
      </c>
      <c r="I43" s="30">
        <f t="shared" si="46"/>
        <v>0</v>
      </c>
      <c r="J43" s="30">
        <f t="shared" si="46"/>
        <v>0</v>
      </c>
      <c r="K43" s="30">
        <f>IF(COUNT(K42)&gt;0,K42*4.333333,0)</f>
        <v>0</v>
      </c>
      <c r="L43" s="30">
        <f t="shared" si="46"/>
        <v>0</v>
      </c>
      <c r="M43" s="30">
        <f t="shared" si="46"/>
        <v>0</v>
      </c>
      <c r="N43" s="30">
        <f t="shared" si="46"/>
        <v>0</v>
      </c>
      <c r="O43" s="30">
        <f t="shared" si="46"/>
        <v>0</v>
      </c>
      <c r="P43" s="30">
        <f t="shared" si="46"/>
        <v>0</v>
      </c>
      <c r="Q43" s="30">
        <f t="shared" si="46"/>
        <v>0</v>
      </c>
      <c r="R43" s="30">
        <f t="shared" si="46"/>
        <v>0</v>
      </c>
      <c r="S43" s="30">
        <f t="shared" si="46"/>
        <v>0</v>
      </c>
      <c r="T43" s="30">
        <f t="shared" si="46"/>
        <v>0</v>
      </c>
      <c r="U43" s="30">
        <f>IF(COUNT(U42)&gt;0,U42*3.666667,0)</f>
        <v>0</v>
      </c>
      <c r="V43" s="30">
        <f t="shared" si="46"/>
        <v>0</v>
      </c>
      <c r="W43" s="30">
        <f>IF(COUNT(W42)&gt;0,W42*5.333333,0)</f>
        <v>0</v>
      </c>
      <c r="X43" s="30">
        <f>IF(COUNT(X42)&gt;0,X42*X41,0)</f>
        <v>0</v>
      </c>
      <c r="Y43" s="30">
        <f>IF(COUNT(Y42)&gt;0,Y42*Y41,0)</f>
        <v>0</v>
      </c>
      <c r="Z43" s="30">
        <f>IF(COUNT(Z42)&gt;0,Z42*Z41,0)</f>
        <v>0</v>
      </c>
      <c r="AA43" s="30">
        <f>IF(COUNT(AA42)&gt;0,AA42*AA41,0)</f>
        <v>0</v>
      </c>
      <c r="AB43" s="30">
        <f>IF(COUNT(AB42)&gt;0,AB42*AB41,0)</f>
        <v>0</v>
      </c>
      <c r="AC43" s="30">
        <f>IF(COUNT(AC42)&gt;0,AC42*4.666667,0)</f>
        <v>0</v>
      </c>
      <c r="AD43" s="30">
        <f>IF(COUNT(AD42)&gt;0,AD42*AD41,0)</f>
        <v>0</v>
      </c>
      <c r="AE43" s="30">
        <f>IF(COUNT(AE42)&gt;0,AE42*AE41,0)</f>
        <v>0</v>
      </c>
      <c r="AF43" s="30">
        <f>IF(COUNT(AF42)&gt;0,AF42*4.333333,0)</f>
        <v>0</v>
      </c>
      <c r="AG43" s="30">
        <f aca="true" t="shared" si="47" ref="AG43:AM43">IF(COUNT(AG42)&gt;0,AG42*AG41,0)</f>
        <v>0</v>
      </c>
      <c r="AH43" s="30">
        <f t="shared" si="47"/>
        <v>0</v>
      </c>
      <c r="AI43" s="30">
        <f t="shared" si="47"/>
        <v>0</v>
      </c>
      <c r="AJ43" s="30">
        <f t="shared" si="47"/>
        <v>0</v>
      </c>
      <c r="AK43" s="30">
        <f t="shared" si="47"/>
        <v>0</v>
      </c>
      <c r="AL43" s="30">
        <f t="shared" si="47"/>
        <v>0</v>
      </c>
      <c r="AM43" s="30">
        <f t="shared" si="47"/>
        <v>0</v>
      </c>
      <c r="AN43" s="8">
        <f>SUM(A43:AM43)</f>
        <v>0</v>
      </c>
      <c r="AO43" s="8"/>
      <c r="AP43" s="8"/>
    </row>
    <row r="44" spans="1:42" ht="12.75" customHeight="1">
      <c r="A44" s="5" t="str">
        <f>"1829"</f>
        <v>1829</v>
      </c>
      <c r="B44" s="6"/>
      <c r="C44" s="6"/>
      <c r="D44" s="7"/>
      <c r="E44" s="5" t="str">
        <f>"1830"</f>
        <v>1830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5" t="str">
        <f>"1831"</f>
        <v>1831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  <c r="AN44" s="8"/>
      <c r="AO44" s="8"/>
      <c r="AP44" s="8"/>
    </row>
    <row r="45" spans="1:42" ht="12.75" customHeight="1">
      <c r="A45" s="37">
        <f>AM40+1</f>
        <v>17</v>
      </c>
      <c r="B45" s="38">
        <f>A45+1</f>
        <v>18</v>
      </c>
      <c r="C45" s="38">
        <f>B45+1</f>
        <v>19</v>
      </c>
      <c r="D45" s="38">
        <f>C45+1</f>
        <v>20</v>
      </c>
      <c r="E45" s="37">
        <v>1</v>
      </c>
      <c r="F45" s="38">
        <f aca="true" t="shared" si="48" ref="F45:O45">E45+1</f>
        <v>2</v>
      </c>
      <c r="G45" s="38">
        <f t="shared" si="48"/>
        <v>3</v>
      </c>
      <c r="H45" s="38">
        <f t="shared" si="48"/>
        <v>4</v>
      </c>
      <c r="I45" s="38">
        <f t="shared" si="48"/>
        <v>5</v>
      </c>
      <c r="J45" s="38">
        <f t="shared" si="48"/>
        <v>6</v>
      </c>
      <c r="K45" s="38">
        <f t="shared" si="48"/>
        <v>7</v>
      </c>
      <c r="L45" s="38">
        <f t="shared" si="48"/>
        <v>8</v>
      </c>
      <c r="M45" s="38">
        <f t="shared" si="48"/>
        <v>9</v>
      </c>
      <c r="N45" s="38">
        <f t="shared" si="48"/>
        <v>10</v>
      </c>
      <c r="O45" s="38">
        <f t="shared" si="48"/>
        <v>11</v>
      </c>
      <c r="P45" s="38">
        <f aca="true" t="shared" si="49" ref="P45:AA45">O45+1</f>
        <v>12</v>
      </c>
      <c r="Q45" s="38">
        <f t="shared" si="49"/>
        <v>13</v>
      </c>
      <c r="R45" s="38">
        <f t="shared" si="49"/>
        <v>14</v>
      </c>
      <c r="S45" s="38">
        <f t="shared" si="49"/>
        <v>15</v>
      </c>
      <c r="T45" s="38">
        <f t="shared" si="49"/>
        <v>16</v>
      </c>
      <c r="U45" s="38">
        <f t="shared" si="49"/>
        <v>17</v>
      </c>
      <c r="V45" s="38">
        <f t="shared" si="49"/>
        <v>18</v>
      </c>
      <c r="W45" s="38">
        <f t="shared" si="49"/>
        <v>19</v>
      </c>
      <c r="X45" s="38">
        <f t="shared" si="49"/>
        <v>20</v>
      </c>
      <c r="Y45" s="38">
        <f t="shared" si="49"/>
        <v>21</v>
      </c>
      <c r="Z45" s="38">
        <f t="shared" si="49"/>
        <v>22</v>
      </c>
      <c r="AA45" s="38">
        <f t="shared" si="49"/>
        <v>23</v>
      </c>
      <c r="AB45" s="37">
        <v>1</v>
      </c>
      <c r="AC45" s="38">
        <f aca="true" t="shared" si="50" ref="AC45:AM45">AB45+1</f>
        <v>2</v>
      </c>
      <c r="AD45" s="38">
        <f t="shared" si="50"/>
        <v>3</v>
      </c>
      <c r="AE45" s="38">
        <f t="shared" si="50"/>
        <v>4</v>
      </c>
      <c r="AF45" s="38">
        <f t="shared" si="50"/>
        <v>5</v>
      </c>
      <c r="AG45" s="38">
        <f t="shared" si="50"/>
        <v>6</v>
      </c>
      <c r="AH45" s="38">
        <f t="shared" si="50"/>
        <v>7</v>
      </c>
      <c r="AI45" s="38">
        <f t="shared" si="50"/>
        <v>8</v>
      </c>
      <c r="AJ45" s="38">
        <f t="shared" si="50"/>
        <v>9</v>
      </c>
      <c r="AK45" s="38">
        <f t="shared" si="50"/>
        <v>10</v>
      </c>
      <c r="AL45" s="38">
        <f t="shared" si="50"/>
        <v>11</v>
      </c>
      <c r="AM45" s="39">
        <f t="shared" si="50"/>
        <v>12</v>
      </c>
      <c r="AN45" s="8" t="s">
        <v>1</v>
      </c>
      <c r="AO45" s="8" t="s">
        <v>2</v>
      </c>
      <c r="AP45" s="8" t="s">
        <v>3</v>
      </c>
    </row>
    <row r="46" spans="1:42" ht="12.75" customHeight="1">
      <c r="A46" s="42" t="s">
        <v>66</v>
      </c>
      <c r="B46" s="43" t="s">
        <v>69</v>
      </c>
      <c r="C46" s="41" t="s">
        <v>66</v>
      </c>
      <c r="D46" s="43" t="s">
        <v>70</v>
      </c>
      <c r="E46" s="42" t="s">
        <v>65</v>
      </c>
      <c r="F46" s="41" t="s">
        <v>67</v>
      </c>
      <c r="G46" s="41" t="s">
        <v>65</v>
      </c>
      <c r="H46" s="41" t="s">
        <v>64</v>
      </c>
      <c r="I46" s="41" t="s">
        <v>64</v>
      </c>
      <c r="J46" s="41" t="s">
        <v>66</v>
      </c>
      <c r="K46" s="41" t="s">
        <v>67</v>
      </c>
      <c r="L46" s="41" t="s">
        <v>66</v>
      </c>
      <c r="M46" s="43" t="s">
        <v>14</v>
      </c>
      <c r="N46" s="41" t="s">
        <v>66</v>
      </c>
      <c r="O46" s="41" t="s">
        <v>67</v>
      </c>
      <c r="P46" s="41" t="s">
        <v>64</v>
      </c>
      <c r="Q46" s="41" t="s">
        <v>65</v>
      </c>
      <c r="R46" s="43" t="s">
        <v>69</v>
      </c>
      <c r="S46" s="41" t="s">
        <v>67</v>
      </c>
      <c r="T46" s="41" t="s">
        <v>67</v>
      </c>
      <c r="U46" s="41" t="s">
        <v>67</v>
      </c>
      <c r="V46" s="41" t="s">
        <v>19</v>
      </c>
      <c r="W46" s="41" t="s">
        <v>65</v>
      </c>
      <c r="X46" s="41" t="s">
        <v>66</v>
      </c>
      <c r="Y46" s="41" t="s">
        <v>66</v>
      </c>
      <c r="Z46" s="41" t="s">
        <v>65</v>
      </c>
      <c r="AA46" s="41" t="s">
        <v>65</v>
      </c>
      <c r="AB46" s="42" t="s">
        <v>66</v>
      </c>
      <c r="AC46" s="41" t="s">
        <v>65</v>
      </c>
      <c r="AD46" s="41" t="s">
        <v>65</v>
      </c>
      <c r="AE46" s="41" t="s">
        <v>65</v>
      </c>
      <c r="AF46" s="41" t="s">
        <v>66</v>
      </c>
      <c r="AG46" s="41" t="s">
        <v>66</v>
      </c>
      <c r="AH46" s="41" t="s">
        <v>66</v>
      </c>
      <c r="AI46" s="41" t="s">
        <v>65</v>
      </c>
      <c r="AJ46" s="41" t="s">
        <v>65</v>
      </c>
      <c r="AK46" s="41" t="s">
        <v>67</v>
      </c>
      <c r="AL46" s="41" t="s">
        <v>65</v>
      </c>
      <c r="AM46" s="44" t="s">
        <v>19</v>
      </c>
      <c r="AN46" s="8">
        <f>COUNTIF(A46:AM46,"1")</f>
        <v>12</v>
      </c>
      <c r="AO46" s="8">
        <f>COUNTIF(A46:AM46,"2")</f>
        <v>7</v>
      </c>
      <c r="AP46" s="8">
        <f>COUNTIF(A46:AM46,"3")</f>
        <v>11</v>
      </c>
    </row>
    <row r="47" spans="1:42" ht="12.75" customHeight="1">
      <c r="A47" s="9"/>
      <c r="B47" s="10"/>
      <c r="C47" s="10"/>
      <c r="D47" s="10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1"/>
      <c r="AN47" s="8">
        <f>COUNT(E47,G47,Q47,W47,Z47,AA47,AC47,AD47,AE47,AI47,AJ47,AL47)</f>
        <v>0</v>
      </c>
      <c r="AO47" s="8">
        <f>COUNT(F47,K47,O47,S47,T47,U47,AK47)</f>
        <v>0</v>
      </c>
      <c r="AP47" s="8">
        <f>COUNT(A47,C47,J47,L47,N47,X47,Y47,AB47,AF47,AG47,AH47)</f>
        <v>0</v>
      </c>
    </row>
    <row r="48" spans="1:42" ht="12.75" customHeight="1">
      <c r="A48" s="30">
        <f>IF(COUNT(A47)&gt;0,A47*A46,0)</f>
        <v>0</v>
      </c>
      <c r="B48" s="30">
        <f>IF(COUNT(B47)&gt;0,B47*B46,0)</f>
        <v>0</v>
      </c>
      <c r="C48" s="30">
        <f aca="true" t="shared" si="51" ref="C48:P48">IF(COUNT(C47)&gt;0,C47*C46,0)</f>
        <v>0</v>
      </c>
      <c r="D48" s="30">
        <f t="shared" si="51"/>
        <v>0</v>
      </c>
      <c r="E48" s="30">
        <f t="shared" si="51"/>
        <v>0</v>
      </c>
      <c r="F48" s="30">
        <f t="shared" si="51"/>
        <v>0</v>
      </c>
      <c r="G48" s="30">
        <f t="shared" si="51"/>
        <v>0</v>
      </c>
      <c r="H48" s="30">
        <f t="shared" si="51"/>
        <v>0</v>
      </c>
      <c r="I48" s="30">
        <f t="shared" si="51"/>
        <v>0</v>
      </c>
      <c r="J48" s="30">
        <f t="shared" si="51"/>
        <v>0</v>
      </c>
      <c r="K48" s="30">
        <f t="shared" si="51"/>
        <v>0</v>
      </c>
      <c r="L48" s="30">
        <f t="shared" si="51"/>
        <v>0</v>
      </c>
      <c r="M48" s="30">
        <f>IF(COUNT(M47)&gt;0,M47*4.333333,0)</f>
        <v>0</v>
      </c>
      <c r="N48" s="30">
        <f t="shared" si="51"/>
        <v>0</v>
      </c>
      <c r="O48" s="30">
        <f t="shared" si="51"/>
        <v>0</v>
      </c>
      <c r="P48" s="30">
        <f t="shared" si="51"/>
        <v>0</v>
      </c>
      <c r="Q48" s="30">
        <f aca="true" t="shared" si="52" ref="Q48:AL48">IF(COUNT(Q47)&gt;0,Q47*Q46,0)</f>
        <v>0</v>
      </c>
      <c r="R48" s="30">
        <f t="shared" si="52"/>
        <v>0</v>
      </c>
      <c r="S48" s="30">
        <f t="shared" si="52"/>
        <v>0</v>
      </c>
      <c r="T48" s="30">
        <f t="shared" si="52"/>
        <v>0</v>
      </c>
      <c r="U48" s="30">
        <f t="shared" si="52"/>
        <v>0</v>
      </c>
      <c r="V48" s="30">
        <f>IF(COUNT(V47)&gt;0,V47*3.666667,0)</f>
        <v>0</v>
      </c>
      <c r="W48" s="30">
        <f t="shared" si="52"/>
        <v>0</v>
      </c>
      <c r="X48" s="30">
        <f t="shared" si="52"/>
        <v>0</v>
      </c>
      <c r="Y48" s="30">
        <f t="shared" si="52"/>
        <v>0</v>
      </c>
      <c r="Z48" s="30">
        <f t="shared" si="52"/>
        <v>0</v>
      </c>
      <c r="AA48" s="30">
        <f t="shared" si="52"/>
        <v>0</v>
      </c>
      <c r="AB48" s="30">
        <f t="shared" si="52"/>
        <v>0</v>
      </c>
      <c r="AC48" s="30">
        <f t="shared" si="52"/>
        <v>0</v>
      </c>
      <c r="AD48" s="30">
        <f t="shared" si="52"/>
        <v>0</v>
      </c>
      <c r="AE48" s="30">
        <f t="shared" si="52"/>
        <v>0</v>
      </c>
      <c r="AF48" s="30">
        <f t="shared" si="52"/>
        <v>0</v>
      </c>
      <c r="AG48" s="30">
        <f t="shared" si="52"/>
        <v>0</v>
      </c>
      <c r="AH48" s="30">
        <f t="shared" si="52"/>
        <v>0</v>
      </c>
      <c r="AI48" s="30">
        <f t="shared" si="52"/>
        <v>0</v>
      </c>
      <c r="AJ48" s="30">
        <f t="shared" si="52"/>
        <v>0</v>
      </c>
      <c r="AK48" s="30">
        <f t="shared" si="52"/>
        <v>0</v>
      </c>
      <c r="AL48" s="30">
        <f t="shared" si="52"/>
        <v>0</v>
      </c>
      <c r="AM48" s="30">
        <f>IF(COUNT(AM47)&gt;0,AM47*3.666667,0)</f>
        <v>0</v>
      </c>
      <c r="AN48" s="8">
        <f>SUM(A48:AM48)</f>
        <v>0</v>
      </c>
      <c r="AO48" s="8"/>
      <c r="AP48" s="8"/>
    </row>
    <row r="49" spans="1:42" ht="12.75" customHeight="1">
      <c r="A49" s="5" t="str">
        <f>"1831"</f>
        <v>1831</v>
      </c>
      <c r="B49" s="6"/>
      <c r="C49" s="6"/>
      <c r="D49" s="6"/>
      <c r="E49" s="6"/>
      <c r="F49" s="6"/>
      <c r="G49" s="6"/>
      <c r="H49" s="7"/>
      <c r="I49" s="5" t="str">
        <f>"1832"</f>
        <v>1832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7"/>
      <c r="AF49" s="5" t="str">
        <f>"1833"</f>
        <v>1833</v>
      </c>
      <c r="AG49" s="6"/>
      <c r="AH49" s="6"/>
      <c r="AI49" s="6"/>
      <c r="AJ49" s="6"/>
      <c r="AK49" s="6"/>
      <c r="AL49" s="6"/>
      <c r="AM49" s="7"/>
      <c r="AN49" s="8"/>
      <c r="AO49" s="8"/>
      <c r="AP49" s="8"/>
    </row>
    <row r="50" spans="1:42" ht="12.75" customHeight="1">
      <c r="A50" s="37">
        <f>AM45+1</f>
        <v>13</v>
      </c>
      <c r="B50" s="38">
        <f aca="true" t="shared" si="53" ref="B50:H50">A50+1</f>
        <v>14</v>
      </c>
      <c r="C50" s="38">
        <f t="shared" si="53"/>
        <v>15</v>
      </c>
      <c r="D50" s="38">
        <f t="shared" si="53"/>
        <v>16</v>
      </c>
      <c r="E50" s="38">
        <f t="shared" si="53"/>
        <v>17</v>
      </c>
      <c r="F50" s="38">
        <f t="shared" si="53"/>
        <v>18</v>
      </c>
      <c r="G50" s="38">
        <f t="shared" si="53"/>
        <v>19</v>
      </c>
      <c r="H50" s="38">
        <f t="shared" si="53"/>
        <v>20</v>
      </c>
      <c r="I50" s="37">
        <v>1</v>
      </c>
      <c r="J50" s="38">
        <f aca="true" t="shared" si="54" ref="J50:S50">I50+1</f>
        <v>2</v>
      </c>
      <c r="K50" s="38">
        <f t="shared" si="54"/>
        <v>3</v>
      </c>
      <c r="L50" s="38">
        <f t="shared" si="54"/>
        <v>4</v>
      </c>
      <c r="M50" s="38">
        <f t="shared" si="54"/>
        <v>5</v>
      </c>
      <c r="N50" s="38">
        <f t="shared" si="54"/>
        <v>6</v>
      </c>
      <c r="O50" s="38">
        <f t="shared" si="54"/>
        <v>7</v>
      </c>
      <c r="P50" s="38">
        <f t="shared" si="54"/>
        <v>8</v>
      </c>
      <c r="Q50" s="38">
        <f t="shared" si="54"/>
        <v>9</v>
      </c>
      <c r="R50" s="38">
        <f t="shared" si="54"/>
        <v>10</v>
      </c>
      <c r="S50" s="38">
        <f t="shared" si="54"/>
        <v>11</v>
      </c>
      <c r="T50" s="38">
        <f aca="true" t="shared" si="55" ref="T50:AE50">S50+1</f>
        <v>12</v>
      </c>
      <c r="U50" s="38">
        <f t="shared" si="55"/>
        <v>13</v>
      </c>
      <c r="V50" s="38">
        <f t="shared" si="55"/>
        <v>14</v>
      </c>
      <c r="W50" s="38">
        <f t="shared" si="55"/>
        <v>15</v>
      </c>
      <c r="X50" s="38">
        <f t="shared" si="55"/>
        <v>16</v>
      </c>
      <c r="Y50" s="38">
        <f t="shared" si="55"/>
        <v>17</v>
      </c>
      <c r="Z50" s="38">
        <f t="shared" si="55"/>
        <v>18</v>
      </c>
      <c r="AA50" s="38">
        <f t="shared" si="55"/>
        <v>19</v>
      </c>
      <c r="AB50" s="38">
        <f t="shared" si="55"/>
        <v>20</v>
      </c>
      <c r="AC50" s="38">
        <f t="shared" si="55"/>
        <v>21</v>
      </c>
      <c r="AD50" s="38">
        <f t="shared" si="55"/>
        <v>22</v>
      </c>
      <c r="AE50" s="38">
        <f t="shared" si="55"/>
        <v>23</v>
      </c>
      <c r="AF50" s="37">
        <v>1</v>
      </c>
      <c r="AG50" s="38">
        <f aca="true" t="shared" si="56" ref="AG50:AM50">AF50+1</f>
        <v>2</v>
      </c>
      <c r="AH50" s="38">
        <f t="shared" si="56"/>
        <v>3</v>
      </c>
      <c r="AI50" s="38">
        <f t="shared" si="56"/>
        <v>4</v>
      </c>
      <c r="AJ50" s="38">
        <f t="shared" si="56"/>
        <v>5</v>
      </c>
      <c r="AK50" s="38">
        <f t="shared" si="56"/>
        <v>6</v>
      </c>
      <c r="AL50" s="38">
        <f t="shared" si="56"/>
        <v>7</v>
      </c>
      <c r="AM50" s="39">
        <f t="shared" si="56"/>
        <v>8</v>
      </c>
      <c r="AN50" s="8" t="s">
        <v>1</v>
      </c>
      <c r="AO50" s="8" t="s">
        <v>2</v>
      </c>
      <c r="AP50" s="8" t="s">
        <v>3</v>
      </c>
    </row>
    <row r="51" spans="1:42" ht="12.75" customHeight="1">
      <c r="A51" s="42" t="s">
        <v>64</v>
      </c>
      <c r="B51" s="41" t="s">
        <v>66</v>
      </c>
      <c r="C51" s="41" t="s">
        <v>64</v>
      </c>
      <c r="D51" s="41" t="s">
        <v>19</v>
      </c>
      <c r="E51" s="43" t="s">
        <v>14</v>
      </c>
      <c r="F51" s="41" t="s">
        <v>66</v>
      </c>
      <c r="G51" s="41" t="s">
        <v>66</v>
      </c>
      <c r="H51" s="43" t="s">
        <v>62</v>
      </c>
      <c r="I51" s="42" t="s">
        <v>65</v>
      </c>
      <c r="J51" s="41" t="s">
        <v>65</v>
      </c>
      <c r="K51" s="41" t="s">
        <v>65</v>
      </c>
      <c r="L51" s="41" t="s">
        <v>64</v>
      </c>
      <c r="M51" s="41" t="s">
        <v>66</v>
      </c>
      <c r="N51" s="41" t="s">
        <v>65</v>
      </c>
      <c r="O51" s="41" t="s">
        <v>67</v>
      </c>
      <c r="P51" s="41" t="s">
        <v>19</v>
      </c>
      <c r="Q51" s="46" t="s">
        <v>19</v>
      </c>
      <c r="R51" s="41" t="s">
        <v>65</v>
      </c>
      <c r="S51" s="41" t="s">
        <v>65</v>
      </c>
      <c r="T51" s="41" t="s">
        <v>67</v>
      </c>
      <c r="U51" s="41" t="s">
        <v>67</v>
      </c>
      <c r="V51" s="41" t="s">
        <v>64</v>
      </c>
      <c r="W51" s="41" t="s">
        <v>65</v>
      </c>
      <c r="X51" s="41" t="s">
        <v>66</v>
      </c>
      <c r="Y51" s="43" t="s">
        <v>14</v>
      </c>
      <c r="Z51" s="41" t="s">
        <v>65</v>
      </c>
      <c r="AA51" s="41" t="s">
        <v>19</v>
      </c>
      <c r="AB51" s="41" t="s">
        <v>66</v>
      </c>
      <c r="AC51" s="41" t="s">
        <v>66</v>
      </c>
      <c r="AD51" s="41" t="s">
        <v>65</v>
      </c>
      <c r="AE51" s="43" t="s">
        <v>60</v>
      </c>
      <c r="AF51" s="42" t="s">
        <v>65</v>
      </c>
      <c r="AG51" s="41" t="s">
        <v>65</v>
      </c>
      <c r="AH51" s="41" t="s">
        <v>67</v>
      </c>
      <c r="AI51" s="41" t="s">
        <v>65</v>
      </c>
      <c r="AJ51" s="41" t="s">
        <v>65</v>
      </c>
      <c r="AK51" s="41" t="s">
        <v>67</v>
      </c>
      <c r="AL51" s="41" t="s">
        <v>66</v>
      </c>
      <c r="AM51" s="44" t="s">
        <v>65</v>
      </c>
      <c r="AN51" s="8">
        <f>COUNTIF(A51:AM51,"1")</f>
        <v>14</v>
      </c>
      <c r="AO51" s="8">
        <f>COUNTIF(A51:AM51,"2")</f>
        <v>5</v>
      </c>
      <c r="AP51" s="8">
        <f>COUNTIF(A51:AM51,"3")</f>
        <v>8</v>
      </c>
    </row>
    <row r="52" spans="1:42" ht="12.75" customHeight="1">
      <c r="A52" s="9"/>
      <c r="B52" s="10"/>
      <c r="C52" s="10"/>
      <c r="D52" s="10"/>
      <c r="E52" s="10"/>
      <c r="F52" s="10"/>
      <c r="G52" s="10"/>
      <c r="H52" s="10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9"/>
      <c r="AG52" s="10"/>
      <c r="AH52" s="10"/>
      <c r="AI52" s="10"/>
      <c r="AJ52" s="10"/>
      <c r="AK52" s="10"/>
      <c r="AL52" s="10"/>
      <c r="AM52" s="11"/>
      <c r="AN52" s="8">
        <f>COUNT(I52,J52,K52,N52,R52,S52,W52,Z52,AD52,AF52,AG52,AI52,AJ52,AM52)</f>
        <v>0</v>
      </c>
      <c r="AO52" s="8">
        <f>COUNT(O52,T52,U52,AH52,AK52)</f>
        <v>0</v>
      </c>
      <c r="AP52" s="8">
        <f>COUNT(B52,F52,G52,M52,X52,AB52,AC52,AL52)</f>
        <v>0</v>
      </c>
    </row>
    <row r="53" spans="1:42" ht="12.75" customHeight="1">
      <c r="A53" s="30">
        <f aca="true" t="shared" si="57" ref="A53:V53">IF(COUNT(A52)&gt;0,A52*A51,0)</f>
        <v>0</v>
      </c>
      <c r="B53" s="30">
        <f t="shared" si="57"/>
        <v>0</v>
      </c>
      <c r="C53" s="30">
        <f t="shared" si="57"/>
        <v>0</v>
      </c>
      <c r="D53" s="30">
        <f>IF(COUNT(D52)&gt;0,D52*3.666667,0)</f>
        <v>0</v>
      </c>
      <c r="E53" s="30">
        <f>IF(COUNT(E52)&gt;0,E52*4.333333,0)</f>
        <v>0</v>
      </c>
      <c r="F53" s="30">
        <f t="shared" si="57"/>
        <v>0</v>
      </c>
      <c r="G53" s="30">
        <f t="shared" si="57"/>
        <v>0</v>
      </c>
      <c r="H53" s="30">
        <f>IF(COUNT(H52)&gt;0,H52*5.666667,0)</f>
        <v>0</v>
      </c>
      <c r="I53" s="30">
        <f t="shared" si="57"/>
        <v>0</v>
      </c>
      <c r="J53" s="30">
        <f t="shared" si="57"/>
        <v>0</v>
      </c>
      <c r="K53" s="30">
        <f t="shared" si="57"/>
        <v>0</v>
      </c>
      <c r="L53" s="30">
        <f t="shared" si="57"/>
        <v>0</v>
      </c>
      <c r="M53" s="30">
        <f t="shared" si="57"/>
        <v>0</v>
      </c>
      <c r="N53" s="30">
        <f t="shared" si="57"/>
        <v>0</v>
      </c>
      <c r="O53" s="30">
        <f t="shared" si="57"/>
        <v>0</v>
      </c>
      <c r="P53" s="30">
        <f>IF(COUNT(P52)&gt;0,P52*3.666667,0)</f>
        <v>0</v>
      </c>
      <c r="Q53" s="30">
        <f>IF(COUNT(Q52)&gt;0,Q52*3.666667,0)</f>
        <v>0</v>
      </c>
      <c r="R53" s="30">
        <f t="shared" si="57"/>
        <v>0</v>
      </c>
      <c r="S53" s="30">
        <f t="shared" si="57"/>
        <v>0</v>
      </c>
      <c r="T53" s="30">
        <f t="shared" si="57"/>
        <v>0</v>
      </c>
      <c r="U53" s="30">
        <f t="shared" si="57"/>
        <v>0</v>
      </c>
      <c r="V53" s="30">
        <f t="shared" si="57"/>
        <v>0</v>
      </c>
      <c r="W53" s="30">
        <f>IF(COUNT(W52)&gt;0,W52*W51,0)</f>
        <v>0</v>
      </c>
      <c r="X53" s="30">
        <f>IF(COUNT(X52)&gt;0,X52*X51,0)</f>
        <v>0</v>
      </c>
      <c r="Y53" s="30">
        <f>IF(COUNT(Y52)&gt;0,Y52*4.333333,0)</f>
        <v>0</v>
      </c>
      <c r="Z53" s="30">
        <f aca="true" t="shared" si="58" ref="Z53:AM53">IF(COUNT(Z52)&gt;0,Z52*Z51,0)</f>
        <v>0</v>
      </c>
      <c r="AA53" s="30">
        <f>IF(COUNT(AA52)&gt;0,AA52*3.666667,0)</f>
        <v>0</v>
      </c>
      <c r="AB53" s="30">
        <f t="shared" si="58"/>
        <v>0</v>
      </c>
      <c r="AC53" s="30">
        <f t="shared" si="58"/>
        <v>0</v>
      </c>
      <c r="AD53" s="30">
        <f t="shared" si="58"/>
        <v>0</v>
      </c>
      <c r="AE53" s="30">
        <f>IF(COUNT(AE52)&gt;0,AE52*7.333333,0)</f>
        <v>0</v>
      </c>
      <c r="AF53" s="30">
        <f t="shared" si="58"/>
        <v>0</v>
      </c>
      <c r="AG53" s="30">
        <f t="shared" si="58"/>
        <v>0</v>
      </c>
      <c r="AH53" s="30">
        <f t="shared" si="58"/>
        <v>0</v>
      </c>
      <c r="AI53" s="30">
        <f t="shared" si="58"/>
        <v>0</v>
      </c>
      <c r="AJ53" s="30">
        <f t="shared" si="58"/>
        <v>0</v>
      </c>
      <c r="AK53" s="30">
        <f t="shared" si="58"/>
        <v>0</v>
      </c>
      <c r="AL53" s="30">
        <f t="shared" si="58"/>
        <v>0</v>
      </c>
      <c r="AM53" s="30">
        <f t="shared" si="58"/>
        <v>0</v>
      </c>
      <c r="AN53" s="8">
        <f>SUM(A53:AM53)</f>
        <v>0</v>
      </c>
      <c r="AO53" s="8"/>
      <c r="AP53" s="8"/>
    </row>
    <row r="54" spans="1:42" ht="12.75" customHeight="1">
      <c r="A54" s="5" t="str">
        <f>"1833"</f>
        <v>1833</v>
      </c>
      <c r="B54" s="6"/>
      <c r="C54" s="6"/>
      <c r="D54" s="6"/>
      <c r="E54" s="6"/>
      <c r="F54" s="6"/>
      <c r="G54" s="6"/>
      <c r="H54" s="7"/>
      <c r="I54" s="5" t="str">
        <f>"1834"</f>
        <v>1834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7"/>
      <c r="AE54" s="5" t="str">
        <f>"1835"</f>
        <v>1835</v>
      </c>
      <c r="AF54" s="6"/>
      <c r="AG54" s="6"/>
      <c r="AH54" s="6"/>
      <c r="AI54" s="6"/>
      <c r="AJ54" s="6"/>
      <c r="AK54" s="6"/>
      <c r="AL54" s="6"/>
      <c r="AM54" s="7"/>
      <c r="AN54" s="8"/>
      <c r="AO54" s="8"/>
      <c r="AP54" s="8"/>
    </row>
    <row r="55" spans="1:42" ht="12.75" customHeight="1">
      <c r="A55" s="37">
        <f>AM50+1</f>
        <v>9</v>
      </c>
      <c r="B55" s="38">
        <f aca="true" t="shared" si="59" ref="B55:H55">A55+1</f>
        <v>10</v>
      </c>
      <c r="C55" s="38">
        <f t="shared" si="59"/>
        <v>11</v>
      </c>
      <c r="D55" s="38">
        <f t="shared" si="59"/>
        <v>12</v>
      </c>
      <c r="E55" s="38">
        <f t="shared" si="59"/>
        <v>13</v>
      </c>
      <c r="F55" s="38">
        <f t="shared" si="59"/>
        <v>14</v>
      </c>
      <c r="G55" s="38">
        <f t="shared" si="59"/>
        <v>15</v>
      </c>
      <c r="H55" s="47">
        <f t="shared" si="59"/>
        <v>16</v>
      </c>
      <c r="I55" s="37">
        <v>1</v>
      </c>
      <c r="J55" s="38">
        <f aca="true" t="shared" si="60" ref="J55:S55">I55+1</f>
        <v>2</v>
      </c>
      <c r="K55" s="38">
        <f t="shared" si="60"/>
        <v>3</v>
      </c>
      <c r="L55" s="38">
        <f t="shared" si="60"/>
        <v>4</v>
      </c>
      <c r="M55" s="38">
        <f t="shared" si="60"/>
        <v>5</v>
      </c>
      <c r="N55" s="38">
        <f t="shared" si="60"/>
        <v>6</v>
      </c>
      <c r="O55" s="38">
        <f t="shared" si="60"/>
        <v>7</v>
      </c>
      <c r="P55" s="38">
        <f t="shared" si="60"/>
        <v>8</v>
      </c>
      <c r="Q55" s="38">
        <f t="shared" si="60"/>
        <v>9</v>
      </c>
      <c r="R55" s="38">
        <f t="shared" si="60"/>
        <v>10</v>
      </c>
      <c r="S55" s="38">
        <f t="shared" si="60"/>
        <v>11</v>
      </c>
      <c r="T55" s="38">
        <f aca="true" t="shared" si="61" ref="T55:AD55">S55+1</f>
        <v>12</v>
      </c>
      <c r="U55" s="38">
        <f t="shared" si="61"/>
        <v>13</v>
      </c>
      <c r="V55" s="38">
        <f t="shared" si="61"/>
        <v>14</v>
      </c>
      <c r="W55" s="38">
        <f t="shared" si="61"/>
        <v>15</v>
      </c>
      <c r="X55" s="38">
        <f t="shared" si="61"/>
        <v>16</v>
      </c>
      <c r="Y55" s="38">
        <f t="shared" si="61"/>
        <v>17</v>
      </c>
      <c r="Z55" s="38">
        <f t="shared" si="61"/>
        <v>18</v>
      </c>
      <c r="AA55" s="38">
        <f t="shared" si="61"/>
        <v>19</v>
      </c>
      <c r="AB55" s="38">
        <f t="shared" si="61"/>
        <v>20</v>
      </c>
      <c r="AC55" s="38">
        <f t="shared" si="61"/>
        <v>21</v>
      </c>
      <c r="AD55" s="47">
        <f t="shared" si="61"/>
        <v>22</v>
      </c>
      <c r="AE55" s="37">
        <v>1</v>
      </c>
      <c r="AF55" s="38">
        <f aca="true" t="shared" si="62" ref="AF55:AM55">AE55+1</f>
        <v>2</v>
      </c>
      <c r="AG55" s="38">
        <f t="shared" si="62"/>
        <v>3</v>
      </c>
      <c r="AH55" s="38">
        <f t="shared" si="62"/>
        <v>4</v>
      </c>
      <c r="AI55" s="38">
        <f t="shared" si="62"/>
        <v>5</v>
      </c>
      <c r="AJ55" s="38">
        <f t="shared" si="62"/>
        <v>6</v>
      </c>
      <c r="AK55" s="38">
        <f t="shared" si="62"/>
        <v>7</v>
      </c>
      <c r="AL55" s="38">
        <f t="shared" si="62"/>
        <v>8</v>
      </c>
      <c r="AM55" s="39">
        <f t="shared" si="62"/>
        <v>9</v>
      </c>
      <c r="AN55" s="8" t="s">
        <v>1</v>
      </c>
      <c r="AO55" s="8" t="s">
        <v>2</v>
      </c>
      <c r="AP55" s="8" t="s">
        <v>3</v>
      </c>
    </row>
    <row r="56" spans="1:42" ht="12.75" customHeight="1">
      <c r="A56" s="42" t="s">
        <v>65</v>
      </c>
      <c r="B56" s="41" t="s">
        <v>65</v>
      </c>
      <c r="C56" s="43" t="s">
        <v>14</v>
      </c>
      <c r="D56" s="41" t="s">
        <v>67</v>
      </c>
      <c r="E56" s="41" t="s">
        <v>66</v>
      </c>
      <c r="F56" s="41" t="s">
        <v>67</v>
      </c>
      <c r="G56" s="43" t="s">
        <v>69</v>
      </c>
      <c r="H56" s="48" t="s">
        <v>60</v>
      </c>
      <c r="I56" s="42" t="s">
        <v>65</v>
      </c>
      <c r="J56" s="41" t="s">
        <v>65</v>
      </c>
      <c r="K56" s="41" t="s">
        <v>67</v>
      </c>
      <c r="L56" s="41" t="s">
        <v>67</v>
      </c>
      <c r="M56" s="41" t="s">
        <v>65</v>
      </c>
      <c r="N56" s="41" t="s">
        <v>65</v>
      </c>
      <c r="O56" s="41" t="s">
        <v>65</v>
      </c>
      <c r="P56" s="41" t="s">
        <v>65</v>
      </c>
      <c r="Q56" s="41" t="s">
        <v>65</v>
      </c>
      <c r="R56" s="41" t="s">
        <v>19</v>
      </c>
      <c r="S56" s="41" t="s">
        <v>65</v>
      </c>
      <c r="T56" s="41" t="s">
        <v>66</v>
      </c>
      <c r="U56" s="41" t="s">
        <v>65</v>
      </c>
      <c r="V56" s="41" t="s">
        <v>65</v>
      </c>
      <c r="W56" s="41" t="s">
        <v>67</v>
      </c>
      <c r="X56" s="41" t="s">
        <v>65</v>
      </c>
      <c r="Y56" s="41" t="s">
        <v>67</v>
      </c>
      <c r="Z56" s="41" t="s">
        <v>64</v>
      </c>
      <c r="AA56" s="41" t="s">
        <v>64</v>
      </c>
      <c r="AB56" s="41" t="s">
        <v>66</v>
      </c>
      <c r="AC56" s="41" t="s">
        <v>66</v>
      </c>
      <c r="AD56" s="48" t="s">
        <v>60</v>
      </c>
      <c r="AE56" s="42" t="s">
        <v>65</v>
      </c>
      <c r="AF56" s="41" t="s">
        <v>66</v>
      </c>
      <c r="AG56" s="41" t="s">
        <v>67</v>
      </c>
      <c r="AH56" s="41" t="s">
        <v>19</v>
      </c>
      <c r="AI56" s="41" t="s">
        <v>67</v>
      </c>
      <c r="AJ56" s="41" t="s">
        <v>65</v>
      </c>
      <c r="AK56" s="41" t="s">
        <v>65</v>
      </c>
      <c r="AL56" s="41" t="s">
        <v>66</v>
      </c>
      <c r="AM56" s="44" t="s">
        <v>67</v>
      </c>
      <c r="AN56" s="8">
        <f>COUNTIF(A56:AM56,"1")</f>
        <v>16</v>
      </c>
      <c r="AO56" s="8">
        <f>COUNTIF(A56:AM56,"2")</f>
        <v>9</v>
      </c>
      <c r="AP56" s="8">
        <f>COUNTIF(A56:AM56,"3")</f>
        <v>6</v>
      </c>
    </row>
    <row r="57" spans="1:42" ht="12.75" customHeight="1">
      <c r="A57" s="9"/>
      <c r="B57" s="10"/>
      <c r="C57" s="10"/>
      <c r="D57" s="10"/>
      <c r="E57" s="10"/>
      <c r="F57" s="10"/>
      <c r="G57" s="10"/>
      <c r="H57" s="49" t="s">
        <v>57</v>
      </c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9" t="s">
        <v>57</v>
      </c>
      <c r="AE57" s="9"/>
      <c r="AF57" s="10"/>
      <c r="AG57" s="10"/>
      <c r="AH57" s="10"/>
      <c r="AI57" s="10"/>
      <c r="AJ57" s="10"/>
      <c r="AK57" s="10"/>
      <c r="AL57" s="10"/>
      <c r="AM57" s="11"/>
      <c r="AN57" s="8">
        <f>COUNT(A57,B57,I57,J57,M57,N57,O57,P57,Q57,S57,U57,V57,X57,AE57,AJ57,AK57)</f>
        <v>0</v>
      </c>
      <c r="AO57" s="8">
        <f>COUNT(D57,F57,K57,L57,W57,Y57,AG57,AI57,AM57)</f>
        <v>0</v>
      </c>
      <c r="AP57" s="8">
        <f>COUNT(E57,T57,AB57,AC57,AF57,AL57)</f>
        <v>0</v>
      </c>
    </row>
    <row r="58" spans="1:42" ht="12.75" customHeight="1">
      <c r="A58" s="30">
        <f>IF(COUNT(A57)&gt;0,A57*A56,0)</f>
        <v>0</v>
      </c>
      <c r="B58" s="30">
        <f>IF(COUNT(B57)&gt;0,B57*B56,0)</f>
        <v>0</v>
      </c>
      <c r="C58" s="30">
        <f>IF(COUNT(C57)&gt;0,C57*4.333333,0)</f>
        <v>0</v>
      </c>
      <c r="D58" s="30">
        <f>IF(COUNT(D57)&gt;0,D57*D56,0)</f>
        <v>0</v>
      </c>
      <c r="E58" s="30">
        <f>IF(COUNT(E57)&gt;0,E57*E56,0)</f>
        <v>0</v>
      </c>
      <c r="F58" s="30">
        <f>IF(COUNT(F57)&gt;0,F57*F56,0)</f>
        <v>0</v>
      </c>
      <c r="G58" s="30">
        <f>IF(COUNT(G57)&gt;0,G57*G56,0)</f>
        <v>0</v>
      </c>
      <c r="H58" s="30">
        <v>0</v>
      </c>
      <c r="I58" s="30">
        <f aca="true" t="shared" si="63" ref="I58:AM58">IF(COUNT(I57)&gt;0,I57*I56,0)</f>
        <v>0</v>
      </c>
      <c r="J58" s="30">
        <f t="shared" si="63"/>
        <v>0</v>
      </c>
      <c r="K58" s="30">
        <f t="shared" si="63"/>
        <v>0</v>
      </c>
      <c r="L58" s="30">
        <f t="shared" si="63"/>
        <v>0</v>
      </c>
      <c r="M58" s="30">
        <f t="shared" si="63"/>
        <v>0</v>
      </c>
      <c r="N58" s="30">
        <f t="shared" si="63"/>
        <v>0</v>
      </c>
      <c r="O58" s="30">
        <f t="shared" si="63"/>
        <v>0</v>
      </c>
      <c r="P58" s="30">
        <f t="shared" si="63"/>
        <v>0</v>
      </c>
      <c r="Q58" s="30">
        <f t="shared" si="63"/>
        <v>0</v>
      </c>
      <c r="R58" s="30">
        <f>IF(COUNT(R57)&gt;0,R57*3.666667,0)</f>
        <v>0</v>
      </c>
      <c r="S58" s="30">
        <f t="shared" si="63"/>
        <v>0</v>
      </c>
      <c r="T58" s="30">
        <f t="shared" si="63"/>
        <v>0</v>
      </c>
      <c r="U58" s="30">
        <f t="shared" si="63"/>
        <v>0</v>
      </c>
      <c r="V58" s="30">
        <f t="shared" si="63"/>
        <v>0</v>
      </c>
      <c r="W58" s="30">
        <f t="shared" si="63"/>
        <v>0</v>
      </c>
      <c r="X58" s="30">
        <f t="shared" si="63"/>
        <v>0</v>
      </c>
      <c r="Y58" s="30">
        <f t="shared" si="63"/>
        <v>0</v>
      </c>
      <c r="Z58" s="30">
        <f t="shared" si="63"/>
        <v>0</v>
      </c>
      <c r="AA58" s="30">
        <f t="shared" si="63"/>
        <v>0</v>
      </c>
      <c r="AB58" s="30">
        <f t="shared" si="63"/>
        <v>0</v>
      </c>
      <c r="AC58" s="30">
        <f t="shared" si="63"/>
        <v>0</v>
      </c>
      <c r="AD58" s="30">
        <v>0</v>
      </c>
      <c r="AE58" s="30">
        <f t="shared" si="63"/>
        <v>0</v>
      </c>
      <c r="AF58" s="30">
        <f t="shared" si="63"/>
        <v>0</v>
      </c>
      <c r="AG58" s="30">
        <f t="shared" si="63"/>
        <v>0</v>
      </c>
      <c r="AH58" s="30">
        <f>IF(COUNT(AH57)&gt;0,AH57*3.666667,0)</f>
        <v>0</v>
      </c>
      <c r="AI58" s="30">
        <f t="shared" si="63"/>
        <v>0</v>
      </c>
      <c r="AJ58" s="30">
        <f t="shared" si="63"/>
        <v>0</v>
      </c>
      <c r="AK58" s="30">
        <f t="shared" si="63"/>
        <v>0</v>
      </c>
      <c r="AL58" s="30">
        <f t="shared" si="63"/>
        <v>0</v>
      </c>
      <c r="AM58" s="30">
        <f t="shared" si="63"/>
        <v>0</v>
      </c>
      <c r="AN58" s="8">
        <f>SUM(A58:AM58)</f>
        <v>0</v>
      </c>
      <c r="AO58" s="8"/>
      <c r="AP58" s="8"/>
    </row>
    <row r="59" spans="1:42" ht="12.75" customHeight="1">
      <c r="A59" s="5" t="str">
        <f>"1835"</f>
        <v>1835</v>
      </c>
      <c r="B59" s="7"/>
      <c r="C59" s="5" t="str">
        <f>"1836"</f>
        <v>1836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  <c r="AD59" s="15" t="s">
        <v>20</v>
      </c>
      <c r="AE59" s="16"/>
      <c r="AF59" s="17"/>
      <c r="AG59" s="17"/>
      <c r="AH59" s="17"/>
      <c r="AI59" s="17"/>
      <c r="AJ59" s="17"/>
      <c r="AK59" s="31">
        <f>COUNT(A7:AM7,A12:AM12,A17:AM17,A22:AL22,A27:AM27,A32:AM32,A37:AM37,A42:AM42,A47:AM47,A52:AM52,A57:AM57,A62:Y62)-COUNT(H57,AD57,B62)</f>
        <v>0</v>
      </c>
      <c r="AL59" s="24"/>
      <c r="AM59" s="25"/>
      <c r="AN59" s="8"/>
      <c r="AO59" s="8"/>
      <c r="AP59" s="8"/>
    </row>
    <row r="60" spans="1:42" ht="12.75" customHeight="1">
      <c r="A60" s="37">
        <f>AM55+1</f>
        <v>10</v>
      </c>
      <c r="B60" s="47">
        <f>A60+1</f>
        <v>11</v>
      </c>
      <c r="C60" s="37">
        <v>1</v>
      </c>
      <c r="D60" s="38">
        <f aca="true" t="shared" si="64" ref="D60:M60">C60+1</f>
        <v>2</v>
      </c>
      <c r="E60" s="38">
        <f t="shared" si="64"/>
        <v>3</v>
      </c>
      <c r="F60" s="38">
        <f t="shared" si="64"/>
        <v>4</v>
      </c>
      <c r="G60" s="38">
        <f t="shared" si="64"/>
        <v>5</v>
      </c>
      <c r="H60" s="38">
        <f t="shared" si="64"/>
        <v>6</v>
      </c>
      <c r="I60" s="38">
        <f t="shared" si="64"/>
        <v>7</v>
      </c>
      <c r="J60" s="38">
        <f t="shared" si="64"/>
        <v>8</v>
      </c>
      <c r="K60" s="38">
        <f t="shared" si="64"/>
        <v>9</v>
      </c>
      <c r="L60" s="38">
        <f t="shared" si="64"/>
        <v>10</v>
      </c>
      <c r="M60" s="38">
        <f t="shared" si="64"/>
        <v>11</v>
      </c>
      <c r="N60" s="38">
        <f aca="true" t="shared" si="65" ref="N60:Y60">M60+1</f>
        <v>12</v>
      </c>
      <c r="O60" s="38">
        <f t="shared" si="65"/>
        <v>13</v>
      </c>
      <c r="P60" s="38">
        <f t="shared" si="65"/>
        <v>14</v>
      </c>
      <c r="Q60" s="38">
        <f t="shared" si="65"/>
        <v>15</v>
      </c>
      <c r="R60" s="38">
        <f t="shared" si="65"/>
        <v>16</v>
      </c>
      <c r="S60" s="38">
        <f t="shared" si="65"/>
        <v>17</v>
      </c>
      <c r="T60" s="38">
        <f t="shared" si="65"/>
        <v>18</v>
      </c>
      <c r="U60" s="38">
        <f t="shared" si="65"/>
        <v>19</v>
      </c>
      <c r="V60" s="38">
        <f t="shared" si="65"/>
        <v>20</v>
      </c>
      <c r="W60" s="38">
        <f t="shared" si="65"/>
        <v>21</v>
      </c>
      <c r="X60" s="38">
        <f t="shared" si="65"/>
        <v>22</v>
      </c>
      <c r="Y60" s="39">
        <f t="shared" si="65"/>
        <v>23</v>
      </c>
      <c r="AB60" s="4"/>
      <c r="AC60" s="4"/>
      <c r="AD60" s="18" t="s">
        <v>21</v>
      </c>
      <c r="AE60" s="19"/>
      <c r="AF60" s="20"/>
      <c r="AG60" s="20"/>
      <c r="AH60" s="20"/>
      <c r="AI60" s="20"/>
      <c r="AJ60" s="20"/>
      <c r="AK60" s="35">
        <f>IF(AK59&gt;0,(SUM(A7:AM7,A12:AM12,A17:AM17,A22:AL22,A27:AM27,A32:AM32,A37:AM37,A42:AM42,A47:AM47,A52:AM52,A57:AM57,A62:Y62)-SUM(H57,AD57,B62))/AK59,0)</f>
        <v>0</v>
      </c>
      <c r="AL60" s="26"/>
      <c r="AM60" s="27"/>
      <c r="AN60" s="8" t="s">
        <v>1</v>
      </c>
      <c r="AO60" s="8" t="s">
        <v>2</v>
      </c>
      <c r="AP60" s="8" t="s">
        <v>3</v>
      </c>
    </row>
    <row r="61" spans="1:42" ht="12.75" customHeight="1">
      <c r="A61" s="42" t="s">
        <v>66</v>
      </c>
      <c r="B61" s="48" t="s">
        <v>60</v>
      </c>
      <c r="C61" s="42" t="s">
        <v>65</v>
      </c>
      <c r="D61" s="41" t="s">
        <v>19</v>
      </c>
      <c r="E61" s="41" t="s">
        <v>19</v>
      </c>
      <c r="F61" s="41" t="s">
        <v>66</v>
      </c>
      <c r="G61" s="41" t="s">
        <v>19</v>
      </c>
      <c r="H61" s="41" t="s">
        <v>65</v>
      </c>
      <c r="I61" s="43" t="s">
        <v>14</v>
      </c>
      <c r="J61" s="41" t="s">
        <v>65</v>
      </c>
      <c r="K61" s="41" t="s">
        <v>19</v>
      </c>
      <c r="L61" s="41" t="s">
        <v>65</v>
      </c>
      <c r="M61" s="41" t="s">
        <v>19</v>
      </c>
      <c r="N61" s="41" t="s">
        <v>67</v>
      </c>
      <c r="O61" s="41" t="s">
        <v>67</v>
      </c>
      <c r="P61" s="41" t="s">
        <v>67</v>
      </c>
      <c r="Q61" s="41" t="s">
        <v>66</v>
      </c>
      <c r="R61" s="41" t="s">
        <v>67</v>
      </c>
      <c r="S61" s="41" t="s">
        <v>66</v>
      </c>
      <c r="T61" s="41" t="s">
        <v>66</v>
      </c>
      <c r="U61" s="41" t="s">
        <v>19</v>
      </c>
      <c r="V61" s="41" t="s">
        <v>19</v>
      </c>
      <c r="W61" s="43" t="s">
        <v>15</v>
      </c>
      <c r="X61" s="41" t="s">
        <v>67</v>
      </c>
      <c r="Y61" s="44" t="s">
        <v>64</v>
      </c>
      <c r="AB61" s="4"/>
      <c r="AC61" s="4"/>
      <c r="AD61" s="18" t="s">
        <v>58</v>
      </c>
      <c r="AE61" s="19"/>
      <c r="AF61" s="20"/>
      <c r="AG61" s="20"/>
      <c r="AH61" s="20"/>
      <c r="AI61" s="20"/>
      <c r="AJ61" s="20"/>
      <c r="AK61" s="35">
        <f>AK59*AK60/100</f>
        <v>0</v>
      </c>
      <c r="AL61" s="26"/>
      <c r="AM61" s="27"/>
      <c r="AN61" s="8">
        <f>COUNTIF(A61:AM61,"1")</f>
        <v>4</v>
      </c>
      <c r="AO61" s="8">
        <f>COUNTIF(A61:AM61,"2")</f>
        <v>5</v>
      </c>
      <c r="AP61" s="8">
        <f>COUNTIF(A61:AM61,"3")</f>
        <v>5</v>
      </c>
    </row>
    <row r="62" spans="1:42" ht="12.75" customHeight="1">
      <c r="A62" s="9"/>
      <c r="B62" s="49" t="s">
        <v>57</v>
      </c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  <c r="AB62" s="4"/>
      <c r="AC62" s="4"/>
      <c r="AD62" s="21" t="s">
        <v>59</v>
      </c>
      <c r="AE62" s="22"/>
      <c r="AF62" s="23"/>
      <c r="AG62" s="23"/>
      <c r="AH62" s="23"/>
      <c r="AI62" s="23"/>
      <c r="AJ62" s="23"/>
      <c r="AK62" s="50">
        <f>(SUM(A8:AM8,A13:AM13,A18:AM18,A23:AL23,A28:AM28,A33:AM33,A38:AM38,A43:AM43,A48:AM48,A53:AM53,A58:AM58,A63:Y63)/100)</f>
        <v>0</v>
      </c>
      <c r="AL62" s="28"/>
      <c r="AM62" s="29"/>
      <c r="AN62" s="8">
        <f>COUNT(C62,H62,J62,L62)</f>
        <v>0</v>
      </c>
      <c r="AO62" s="8">
        <f>COUNT(N62,O62,P62,R62,X62)</f>
        <v>0</v>
      </c>
      <c r="AP62" s="8">
        <f>COUNT(A62,F62,Q62,S62,T62)</f>
        <v>0</v>
      </c>
    </row>
    <row r="63" spans="1:42" ht="12.75" customHeight="1">
      <c r="A63" s="30">
        <f aca="true" t="shared" si="66" ref="A63:F63">IF(COUNT(A62)&gt;0,A62*A61,0)</f>
        <v>0</v>
      </c>
      <c r="B63" s="30">
        <v>0</v>
      </c>
      <c r="C63" s="30">
        <f t="shared" si="66"/>
        <v>0</v>
      </c>
      <c r="D63" s="30">
        <f>IF(COUNT(D62)&gt;0,D62*3.666667,0)</f>
        <v>0</v>
      </c>
      <c r="E63" s="30">
        <f>IF(COUNT(E62)&gt;0,E62*3.666667,0)</f>
        <v>0</v>
      </c>
      <c r="F63" s="30">
        <f t="shared" si="66"/>
        <v>0</v>
      </c>
      <c r="G63" s="30">
        <f>IF(COUNT(G62)&gt;0,G62*3.666667,0)</f>
        <v>0</v>
      </c>
      <c r="H63" s="30">
        <f aca="true" t="shared" si="67" ref="H63:T63">IF(COUNT(H62)&gt;0,H62*H61,0)</f>
        <v>0</v>
      </c>
      <c r="I63" s="30">
        <f>IF(COUNT(I62)&gt;0,I62*4.333333,0)</f>
        <v>0</v>
      </c>
      <c r="J63" s="30">
        <f t="shared" si="67"/>
        <v>0</v>
      </c>
      <c r="K63" s="30">
        <f>IF(COUNT(K62)&gt;0,K62*3.666667,0)</f>
        <v>0</v>
      </c>
      <c r="L63" s="30">
        <f t="shared" si="67"/>
        <v>0</v>
      </c>
      <c r="M63" s="30">
        <f>IF(COUNT(M62)&gt;0,M62*3.666667,0)</f>
        <v>0</v>
      </c>
      <c r="N63" s="30">
        <f t="shared" si="67"/>
        <v>0</v>
      </c>
      <c r="O63" s="30">
        <f t="shared" si="67"/>
        <v>0</v>
      </c>
      <c r="P63" s="30">
        <f t="shared" si="67"/>
        <v>0</v>
      </c>
      <c r="Q63" s="30">
        <f t="shared" si="67"/>
        <v>0</v>
      </c>
      <c r="R63" s="30">
        <f t="shared" si="67"/>
        <v>0</v>
      </c>
      <c r="S63" s="30">
        <f t="shared" si="67"/>
        <v>0</v>
      </c>
      <c r="T63" s="30">
        <f t="shared" si="67"/>
        <v>0</v>
      </c>
      <c r="U63" s="30">
        <f>IF(COUNT(U62)&gt;0,U62*3.666667,0)</f>
        <v>0</v>
      </c>
      <c r="V63" s="30">
        <f>IF(COUNT(V62)&gt;0,V62*3.666667,0)</f>
        <v>0</v>
      </c>
      <c r="W63" s="30">
        <f>IF(COUNT(W62)&gt;0,W62*5.333333,0)</f>
        <v>0</v>
      </c>
      <c r="X63" s="30">
        <f>IF(COUNT(X62)&gt;0,X62*X61,0)</f>
        <v>0</v>
      </c>
      <c r="Y63" s="30">
        <f>IF(COUNT(Y62)&gt;0,Y62*Y61,0)</f>
        <v>0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8">
        <f>SUM(A63:AM63)</f>
        <v>0</v>
      </c>
      <c r="AO63" s="8"/>
      <c r="AP63" s="8"/>
    </row>
    <row r="64" spans="1:42" ht="12" customHeight="1">
      <c r="A64" s="4"/>
      <c r="B64" s="4"/>
      <c r="C64" s="4"/>
      <c r="D64" s="73" t="s">
        <v>22</v>
      </c>
      <c r="E64" s="74"/>
      <c r="F64" s="75"/>
      <c r="G64" s="62" t="s">
        <v>1</v>
      </c>
      <c r="H64" s="63"/>
      <c r="I64" s="62" t="s">
        <v>2</v>
      </c>
      <c r="J64" s="63"/>
      <c r="K64" s="62" t="s">
        <v>3</v>
      </c>
      <c r="L64" s="63"/>
      <c r="M64" s="62" t="s">
        <v>4</v>
      </c>
      <c r="N64" s="63"/>
      <c r="O64" s="62" t="s">
        <v>5</v>
      </c>
      <c r="P64" s="63"/>
      <c r="Q64" s="62" t="s">
        <v>6</v>
      </c>
      <c r="R64" s="63"/>
      <c r="S64" s="62" t="s">
        <v>7</v>
      </c>
      <c r="T64" s="63"/>
      <c r="U64" s="62" t="s">
        <v>8</v>
      </c>
      <c r="V64" s="63"/>
      <c r="W64" s="62" t="s">
        <v>9</v>
      </c>
      <c r="X64" s="63"/>
      <c r="Y64" s="62" t="s">
        <v>36</v>
      </c>
      <c r="Z64" s="63"/>
      <c r="AA64" s="62" t="s">
        <v>10</v>
      </c>
      <c r="AB64" s="63"/>
      <c r="AC64" s="62" t="s">
        <v>34</v>
      </c>
      <c r="AD64" s="63"/>
      <c r="AE64" s="62" t="s">
        <v>11</v>
      </c>
      <c r="AF64" s="63"/>
      <c r="AG64" s="62" t="s">
        <v>12</v>
      </c>
      <c r="AH64" s="63"/>
      <c r="AI64" s="64" t="s">
        <v>13</v>
      </c>
      <c r="AJ64" s="65"/>
      <c r="AN64" s="8" t="s">
        <v>1</v>
      </c>
      <c r="AO64" s="8" t="s">
        <v>2</v>
      </c>
      <c r="AP64" s="8" t="s">
        <v>3</v>
      </c>
    </row>
    <row r="65" spans="1:42" ht="9" customHeight="1">
      <c r="A65" s="4"/>
      <c r="B65" s="4"/>
      <c r="C65" s="4"/>
      <c r="D65" s="76"/>
      <c r="E65" s="51"/>
      <c r="F65" s="77"/>
      <c r="G65" s="60" t="s">
        <v>23</v>
      </c>
      <c r="H65" s="61"/>
      <c r="I65" s="60" t="s">
        <v>24</v>
      </c>
      <c r="J65" s="61"/>
      <c r="K65" s="60" t="s">
        <v>25</v>
      </c>
      <c r="L65" s="61"/>
      <c r="M65" s="60" t="s">
        <v>26</v>
      </c>
      <c r="N65" s="61"/>
      <c r="O65" s="60" t="s">
        <v>27</v>
      </c>
      <c r="P65" s="61"/>
      <c r="Q65" s="60" t="s">
        <v>28</v>
      </c>
      <c r="R65" s="61"/>
      <c r="S65" s="60" t="s">
        <v>29</v>
      </c>
      <c r="T65" s="61"/>
      <c r="U65" s="60" t="s">
        <v>30</v>
      </c>
      <c r="V65" s="61"/>
      <c r="W65" s="60" t="s">
        <v>31</v>
      </c>
      <c r="X65" s="61"/>
      <c r="Y65" s="60" t="s">
        <v>38</v>
      </c>
      <c r="Z65" s="61"/>
      <c r="AA65" s="60" t="s">
        <v>37</v>
      </c>
      <c r="AB65" s="61"/>
      <c r="AC65" s="60" t="s">
        <v>35</v>
      </c>
      <c r="AD65" s="61"/>
      <c r="AE65" s="68" t="str">
        <f>"4-12"</f>
        <v>4-12</v>
      </c>
      <c r="AF65" s="61"/>
      <c r="AG65" s="60" t="str">
        <f>"1-3"</f>
        <v>1-3</v>
      </c>
      <c r="AH65" s="61"/>
      <c r="AI65" s="66"/>
      <c r="AJ65" s="67"/>
      <c r="AN65" s="8"/>
      <c r="AO65" s="8"/>
      <c r="AP65" s="8"/>
    </row>
    <row r="66" spans="1:42" ht="12.75" customHeight="1">
      <c r="A66" s="4"/>
      <c r="B66" s="4"/>
      <c r="C66" s="4"/>
      <c r="D66" s="78" t="s">
        <v>16</v>
      </c>
      <c r="E66" s="79"/>
      <c r="F66" s="55"/>
      <c r="G66" s="54">
        <f>AN66</f>
        <v>108</v>
      </c>
      <c r="H66" s="55"/>
      <c r="I66" s="54">
        <f>AO66</f>
        <v>104</v>
      </c>
      <c r="J66" s="55"/>
      <c r="K66" s="54">
        <f>AP66</f>
        <v>109</v>
      </c>
      <c r="L66" s="55"/>
      <c r="M66" s="54">
        <f>COUNTA(L11,I16,AG26,AL26,H31,AC31,AK31,AL31,AM31,H36,S36,X36,Z36,AC36,AK36)+COUNTA(U41,V46,AM46,D51,P51,Q51,AA51,R56,AH56,D61,E61,G61,K61,M61,U61,V61)</f>
        <v>31</v>
      </c>
      <c r="N66" s="55"/>
      <c r="O66" s="54">
        <f>COUNTA(A6,N6,AJ6,B11,G11,AA11,AM11,W16,AA16,AD16,AF16,AK16,AL16,AM16,E21,Y21,Z21,B26,S26,Y26,AH26,W31,AB31,AF31)+COUNTA(A36,C36,F36,I36,K36,R36,T36,W36,AB36,AD36,AG36,D41,F41,AA41,H46,I46,P46,A51,C51,L51,V51,Z56,AA56,Y61)</f>
        <v>48</v>
      </c>
      <c r="P66" s="55"/>
      <c r="Q66" s="54">
        <f>COUNTA(V6,X6,K16,L16,V16,AI21,AM26,X31,M36,K41,AF41,M46,E51,Y51,C56,I61)</f>
        <v>16</v>
      </c>
      <c r="R66" s="55"/>
      <c r="S66" s="54">
        <f>COUNTA(R6,Z6,AB6,M11,N11,AA26,L31,AC41)</f>
        <v>8</v>
      </c>
      <c r="T66" s="55"/>
      <c r="U66" s="54">
        <f>COUNTA(O6,AA6,O21,I26,L36,N36,Q36,AH36,AI36,E41,B46,R46,G56)</f>
        <v>13</v>
      </c>
      <c r="V66" s="55"/>
      <c r="W66" s="54">
        <f>COUNTA(O26,W41,W61)</f>
        <v>3</v>
      </c>
      <c r="X66" s="55"/>
      <c r="Y66" s="54">
        <f>COUNTA(AA36,H51)</f>
        <v>2</v>
      </c>
      <c r="Z66" s="55"/>
      <c r="AA66" s="54">
        <f>COUNTA(H16,AL36)</f>
        <v>2</v>
      </c>
      <c r="AB66" s="55"/>
      <c r="AC66" s="54">
        <f>COUNTA(M26)</f>
        <v>1</v>
      </c>
      <c r="AD66" s="55"/>
      <c r="AE66" s="54">
        <f>COUNTA(F16,I31,AM36,AE51)</f>
        <v>4</v>
      </c>
      <c r="AF66" s="55"/>
      <c r="AG66" s="54">
        <f>COUNTA(D46)</f>
        <v>1</v>
      </c>
      <c r="AH66" s="55"/>
      <c r="AI66" s="54">
        <f>SUM(G66:AH66)</f>
        <v>450</v>
      </c>
      <c r="AJ66" s="59"/>
      <c r="AN66" s="8">
        <f aca="true" t="shared" si="68" ref="AN66:AP67">KJ6+KJ11+KJ16+KJ21+KJ26+KJ31+KJ36+KJ41+KJ46+KJ51+KJ56+KJ61</f>
        <v>108</v>
      </c>
      <c r="AO66" s="8">
        <f t="shared" si="68"/>
        <v>104</v>
      </c>
      <c r="AP66" s="8">
        <f t="shared" si="68"/>
        <v>109</v>
      </c>
    </row>
    <row r="67" spans="1:42" ht="12.75" customHeight="1">
      <c r="A67" s="4"/>
      <c r="B67" s="4"/>
      <c r="C67" s="4"/>
      <c r="D67" s="78" t="s">
        <v>17</v>
      </c>
      <c r="E67" s="79"/>
      <c r="F67" s="55"/>
      <c r="G67" s="54">
        <f>AN67</f>
        <v>0</v>
      </c>
      <c r="H67" s="55"/>
      <c r="I67" s="54">
        <f>AO67</f>
        <v>0</v>
      </c>
      <c r="J67" s="55"/>
      <c r="K67" s="54">
        <f>AP67</f>
        <v>0</v>
      </c>
      <c r="L67" s="55"/>
      <c r="M67" s="54">
        <f>COUNT(L12,I17,AG27,AL27,H32,AC32,AK32,AL32,AM32,H37,S37,X37,Z37,AC37,AK37)+COUNT(U42,V47,AM47,D52,P52,Q52,AA52,R57,AH57,D62,E62,G62,K62,M62,U62,V62)</f>
        <v>0</v>
      </c>
      <c r="N67" s="55"/>
      <c r="O67" s="54">
        <f>COUNT(A7,N7,AJ7,B12,G12,AA12,AM12,W17,AA17,AD17,AF17,AK17,AL17,AM17,E22,Y22,Z22,B27,S27,Y27,AH27,W32,AB32,AF32)+COUNT(A37,C37,F37,I37,K37,R37,T37,W37,AB37,AD37,AG37,D42,F42,AA42,H47,I47,P47,A52,C52,L52,V52,Z57,AA57,Y62)</f>
        <v>0</v>
      </c>
      <c r="P67" s="55"/>
      <c r="Q67" s="54">
        <f>COUNT(V7,X7,K17,L17,V17,AI22,AM27,X32,M37,K42,AF42,M47,E52,Y52,C57,I62)</f>
        <v>0</v>
      </c>
      <c r="R67" s="55"/>
      <c r="S67" s="54">
        <f>COUNT(R7,Z7,AB7,M12,N12,AA27,L32,AC42)</f>
        <v>0</v>
      </c>
      <c r="T67" s="55"/>
      <c r="U67" s="54">
        <f>COUNT(O7,AA7,O22,I27,L37,N37,Q37,AH37,AI37,E42,B47,R47,G57)</f>
        <v>0</v>
      </c>
      <c r="V67" s="55"/>
      <c r="W67" s="54">
        <f>COUNT(O27,W42,W62)</f>
        <v>0</v>
      </c>
      <c r="X67" s="55"/>
      <c r="Y67" s="54">
        <f>COUNT(AA37,H52)</f>
        <v>0</v>
      </c>
      <c r="Z67" s="55"/>
      <c r="AA67" s="54">
        <f>COUNT(H17,AL37)</f>
        <v>0</v>
      </c>
      <c r="AB67" s="55"/>
      <c r="AC67" s="54">
        <f>COUNT(M27)</f>
        <v>0</v>
      </c>
      <c r="AD67" s="55"/>
      <c r="AE67" s="54">
        <f>COUNT(F17,I32,AM37,AE52)</f>
        <v>0</v>
      </c>
      <c r="AF67" s="55"/>
      <c r="AG67" s="54">
        <f>COUNT(D47)</f>
        <v>0</v>
      </c>
      <c r="AH67" s="55"/>
      <c r="AI67" s="54">
        <f>SUM(G67:AH67)</f>
        <v>0</v>
      </c>
      <c r="AJ67" s="59"/>
      <c r="AN67" s="8">
        <f t="shared" si="68"/>
        <v>0</v>
      </c>
      <c r="AO67" s="8">
        <f t="shared" si="68"/>
        <v>0</v>
      </c>
      <c r="AP67" s="8">
        <f t="shared" si="68"/>
        <v>0</v>
      </c>
    </row>
    <row r="68" spans="1:42" ht="12.75" customHeight="1">
      <c r="A68" s="4"/>
      <c r="B68" s="4"/>
      <c r="C68" s="4"/>
      <c r="D68" s="80" t="s">
        <v>32</v>
      </c>
      <c r="E68" s="81"/>
      <c r="F68" s="57"/>
      <c r="G68" s="56">
        <f>G66-G67</f>
        <v>108</v>
      </c>
      <c r="H68" s="57"/>
      <c r="I68" s="56">
        <f>I66-I67</f>
        <v>104</v>
      </c>
      <c r="J68" s="57"/>
      <c r="K68" s="56">
        <f>K66-K67</f>
        <v>109</v>
      </c>
      <c r="L68" s="57"/>
      <c r="M68" s="56">
        <f>M66-M67</f>
        <v>31</v>
      </c>
      <c r="N68" s="57"/>
      <c r="O68" s="56">
        <f>O66-O67</f>
        <v>48</v>
      </c>
      <c r="P68" s="57"/>
      <c r="Q68" s="56">
        <f>Q66-Q67</f>
        <v>16</v>
      </c>
      <c r="R68" s="57"/>
      <c r="S68" s="56">
        <f>S66-S67</f>
        <v>8</v>
      </c>
      <c r="T68" s="57"/>
      <c r="U68" s="56">
        <f>U66-U67</f>
        <v>13</v>
      </c>
      <c r="V68" s="57"/>
      <c r="W68" s="56">
        <f>W66-W67</f>
        <v>3</v>
      </c>
      <c r="X68" s="57"/>
      <c r="Y68" s="56">
        <f>Y66-Y67</f>
        <v>2</v>
      </c>
      <c r="Z68" s="57"/>
      <c r="AA68" s="56">
        <f>AA66-AA67</f>
        <v>2</v>
      </c>
      <c r="AB68" s="57"/>
      <c r="AC68" s="56">
        <f>AC66-AC67</f>
        <v>1</v>
      </c>
      <c r="AD68" s="57"/>
      <c r="AE68" s="56">
        <f>AE66-AE67</f>
        <v>4</v>
      </c>
      <c r="AF68" s="57"/>
      <c r="AG68" s="56">
        <f>AG66-AG67</f>
        <v>1</v>
      </c>
      <c r="AH68" s="57"/>
      <c r="AI68" s="56">
        <f>SUM(G68:AH68)</f>
        <v>450</v>
      </c>
      <c r="AJ68" s="58"/>
      <c r="AN68" s="8">
        <f>AN66-AN67</f>
        <v>108</v>
      </c>
      <c r="AO68" s="8">
        <f>AO66-AO67</f>
        <v>104</v>
      </c>
      <c r="AP68" s="8">
        <f>AP66-AP67</f>
        <v>109</v>
      </c>
    </row>
    <row r="69" spans="40:42" ht="12.75" customHeight="1">
      <c r="AN69" s="36">
        <f>AN8+AN13+AN18+AN23+AN28+AN33+AN38+AN43+AN48+AN53+AN58+AN63</f>
        <v>0</v>
      </c>
      <c r="AO69" s="14"/>
      <c r="AP69" s="14"/>
    </row>
    <row r="70" spans="1:39" ht="12.75" customHeight="1">
      <c r="A70" s="83" t="s">
        <v>56</v>
      </c>
      <c r="B70" s="82"/>
      <c r="C70" s="85" t="s">
        <v>49</v>
      </c>
      <c r="D70" s="82"/>
      <c r="E70" s="82" t="s">
        <v>50</v>
      </c>
      <c r="F70" s="82"/>
      <c r="G70" s="82" t="s">
        <v>51</v>
      </c>
      <c r="H70" s="82"/>
      <c r="I70" s="82" t="s">
        <v>52</v>
      </c>
      <c r="J70" s="82"/>
      <c r="K70" s="82" t="s">
        <v>53</v>
      </c>
      <c r="L70" s="82"/>
      <c r="M70" s="82" t="s">
        <v>54</v>
      </c>
      <c r="N70" s="82"/>
      <c r="O70" s="82" t="s">
        <v>55</v>
      </c>
      <c r="P70" s="82"/>
      <c r="Q70" s="82" t="s">
        <v>39</v>
      </c>
      <c r="R70" s="82"/>
      <c r="S70" s="82" t="s">
        <v>40</v>
      </c>
      <c r="T70" s="82"/>
      <c r="U70" s="82" t="s">
        <v>41</v>
      </c>
      <c r="V70" s="82"/>
      <c r="W70" s="82" t="s">
        <v>42</v>
      </c>
      <c r="X70" s="82"/>
      <c r="Y70" s="82" t="s">
        <v>43</v>
      </c>
      <c r="Z70" s="82"/>
      <c r="AA70" s="82" t="s">
        <v>44</v>
      </c>
      <c r="AB70" s="82"/>
      <c r="AC70" s="82" t="s">
        <v>45</v>
      </c>
      <c r="AD70" s="82"/>
      <c r="AE70" s="82" t="s">
        <v>46</v>
      </c>
      <c r="AF70" s="82"/>
      <c r="AG70" s="82" t="s">
        <v>47</v>
      </c>
      <c r="AH70" s="82"/>
      <c r="AI70" s="82" t="s">
        <v>63</v>
      </c>
      <c r="AJ70" s="82"/>
      <c r="AK70" s="69" t="s">
        <v>13</v>
      </c>
      <c r="AL70" s="69"/>
      <c r="AM70" s="70"/>
    </row>
    <row r="71" spans="1:39" ht="12.75" customHeight="1">
      <c r="A71" s="84">
        <f>COUNTIF($A$73:$AM$84,1)+COUNTIF($A$73:$AM$84,2)+COUNTIF($A$73:$AM$84,3)</f>
        <v>0</v>
      </c>
      <c r="B71" s="71"/>
      <c r="C71" s="71">
        <f>COUNTIF($A$73:$AM$84,4)+COUNTIF($A$73:$AM$84,5)+COUNTIF($A$73:$AM$84,6)+COUNTIF($A$73:$AM$84,7)</f>
        <v>0</v>
      </c>
      <c r="D71" s="71"/>
      <c r="E71" s="71">
        <f>COUNTIF($A$73:$AM$84,8)+COUNTIF($A$73:$AM$84,10)</f>
        <v>0</v>
      </c>
      <c r="F71" s="71"/>
      <c r="G71" s="71">
        <f>COUNTIF($A$73:$AM$84,12)+COUNTIF($A$73:$AM$84,15)+COUNTIF($A$73:$AM$84,17)+COUNTIF($A$73:$AM$84,18)</f>
        <v>0</v>
      </c>
      <c r="H71" s="71"/>
      <c r="I71" s="71">
        <f>COUNTIF($A$73:$AM$84,20)+COUNTIF($A$73:$AM$84,22)+COUNTIF($A$73:$AM$84,23)+COUNTIF($A$73:$AM$84,25)+COUNTIF($A$73:$AM$84,27)+COUNTIF($A$73:$AM$84,28)</f>
        <v>0</v>
      </c>
      <c r="J71" s="71"/>
      <c r="K71" s="71">
        <f>COUNTIF($A$73:$AM$84,30)+COUNTIF($A$73:$AM$84,32)+COUNTIF($A$73:$AM$84,33)+COUNTIF($A$73:$AM$84,35)+COUNTIF($A$73:$AM$84,37)+COUNTIF($A$73:$AM$84,38)</f>
        <v>0</v>
      </c>
      <c r="L71" s="71"/>
      <c r="M71" s="71">
        <f>COUNTIF($A$73:$AM$84,40)+COUNTIF($A$73:$AM$84,40.499999)+COUNTIF($A$73:$AM$84,42)+COUNTIF($A$73:$AM$84,43)</f>
        <v>0</v>
      </c>
      <c r="N71" s="71"/>
      <c r="O71" s="71">
        <f>COUNTIF($A$73:$AM$84,45)+COUNTIF($A$73:$AM$84,45.499999)+COUNTIF($A$73:$AM$84,46)+COUNTIF($A$73:$AM$84,47)+COUNTIF($A$73:$AM$84,48)</f>
        <v>0</v>
      </c>
      <c r="P71" s="71"/>
      <c r="Q71" s="71">
        <f>COUNTIF($A$73:$AM$84,50)+COUNTIF($A$73:$AM$84,50.499999)+COUNTIF($A$73:$AM$84,52)</f>
        <v>0</v>
      </c>
      <c r="R71" s="71"/>
      <c r="S71" s="71">
        <f>COUNTIF($A$73:$AM$84,53)+COUNTIF($A$73:$AM$84,53.499999)</f>
        <v>0</v>
      </c>
      <c r="T71" s="71"/>
      <c r="U71" s="71">
        <f>COUNTIF($A$73:$AM$84,55)+COUNTIF($A$73:$AM$84,55.499999)+COUNTIF($A$73:$AM$84,57)</f>
        <v>0</v>
      </c>
      <c r="V71" s="71"/>
      <c r="W71" s="71">
        <f>COUNTIF($A$73:$AM$84,58)+COUNTIF($A$73:$AM$84,58.499999)+COUNTIF($A$73:$AM$84,59)</f>
        <v>0</v>
      </c>
      <c r="X71" s="71"/>
      <c r="Y71" s="71">
        <f>COUNTIF($A$73:$AM$84,60)+COUNTIF($A$73:$AM$84,60.499999)</f>
        <v>0</v>
      </c>
      <c r="Z71" s="71"/>
      <c r="AA71" s="71">
        <f>COUNTIF($A$73:$AM$84,61)+COUNTIF($A$73:$AM$84,61.499999)</f>
        <v>0</v>
      </c>
      <c r="AB71" s="71"/>
      <c r="AC71" s="71">
        <f>COUNTIF($A$73:$AM$84,62)+COUNTIF($A$73:$AM$84,62.499999)</f>
        <v>0</v>
      </c>
      <c r="AD71" s="71"/>
      <c r="AE71" s="71">
        <f>COUNTIF($A$73:$AM$84,63)+COUNTIF($A$73:$AM$84,63.499999)</f>
        <v>0</v>
      </c>
      <c r="AF71" s="71"/>
      <c r="AG71" s="71">
        <f>COUNTIF($A$73:$AM$84,64)+COUNTIF($A$73:$AM$84,64.499999)</f>
        <v>0</v>
      </c>
      <c r="AH71" s="71"/>
      <c r="AI71" s="71">
        <f>COUNTIF($A$73:$AM$84,65)+COUNTIF($A$73:$AM$84,65.499999)+COUNTIF($A$73:$AM$84,66)+COUNTIF($A$73:$AM$84,66.499999)+COUNTIF($A$73:$AM$84,67)+COUNTIF($A$73:$AM$84,67.499999)+COUNTIF($A$73:$AM$84,68)+COUNTIF($A$73:$AM$84,68.499999)</f>
        <v>0</v>
      </c>
      <c r="AJ71" s="71"/>
      <c r="AK71" s="71">
        <f>SUM(A71:AJ71)</f>
        <v>0</v>
      </c>
      <c r="AL71" s="71"/>
      <c r="AM71" s="72"/>
    </row>
    <row r="72" spans="1:39" ht="12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</row>
    <row r="73" spans="1:39" ht="12" customHeight="1">
      <c r="A73" s="86">
        <f>A7</f>
        <v>0</v>
      </c>
      <c r="B73" s="86">
        <f aca="true" t="shared" si="69" ref="B73:AM73">B7</f>
        <v>0</v>
      </c>
      <c r="C73" s="86">
        <f t="shared" si="69"/>
        <v>0</v>
      </c>
      <c r="D73" s="86">
        <f t="shared" si="69"/>
        <v>0</v>
      </c>
      <c r="E73" s="86">
        <f t="shared" si="69"/>
        <v>0</v>
      </c>
      <c r="F73" s="86">
        <f t="shared" si="69"/>
        <v>0</v>
      </c>
      <c r="G73" s="86">
        <f t="shared" si="69"/>
        <v>0</v>
      </c>
      <c r="H73" s="86">
        <f t="shared" si="69"/>
        <v>0</v>
      </c>
      <c r="I73" s="86">
        <f t="shared" si="69"/>
        <v>0</v>
      </c>
      <c r="J73" s="86">
        <f t="shared" si="69"/>
        <v>0</v>
      </c>
      <c r="K73" s="86">
        <f t="shared" si="69"/>
        <v>0</v>
      </c>
      <c r="L73" s="86">
        <f t="shared" si="69"/>
        <v>0</v>
      </c>
      <c r="M73" s="86">
        <f t="shared" si="69"/>
        <v>0</v>
      </c>
      <c r="N73" s="86">
        <f t="shared" si="69"/>
        <v>0</v>
      </c>
      <c r="O73" s="86">
        <f t="shared" si="69"/>
        <v>0</v>
      </c>
      <c r="P73" s="86">
        <f t="shared" si="69"/>
        <v>0</v>
      </c>
      <c r="Q73" s="86">
        <f t="shared" si="69"/>
        <v>0</v>
      </c>
      <c r="R73" s="86">
        <f t="shared" si="69"/>
        <v>0</v>
      </c>
      <c r="S73" s="86">
        <f t="shared" si="69"/>
        <v>0</v>
      </c>
      <c r="T73" s="86">
        <f t="shared" si="69"/>
        <v>0</v>
      </c>
      <c r="U73" s="86">
        <f t="shared" si="69"/>
        <v>0</v>
      </c>
      <c r="V73" s="86">
        <f t="shared" si="69"/>
        <v>0</v>
      </c>
      <c r="W73" s="86">
        <f t="shared" si="69"/>
        <v>0</v>
      </c>
      <c r="X73" s="86">
        <f t="shared" si="69"/>
        <v>0</v>
      </c>
      <c r="Y73" s="86">
        <f t="shared" si="69"/>
        <v>0</v>
      </c>
      <c r="Z73" s="86">
        <f t="shared" si="69"/>
        <v>0</v>
      </c>
      <c r="AA73" s="86">
        <f t="shared" si="69"/>
        <v>0</v>
      </c>
      <c r="AB73" s="86">
        <f t="shared" si="69"/>
        <v>0</v>
      </c>
      <c r="AC73" s="86">
        <f t="shared" si="69"/>
        <v>0</v>
      </c>
      <c r="AD73" s="86">
        <f t="shared" si="69"/>
        <v>0</v>
      </c>
      <c r="AE73" s="86">
        <f t="shared" si="69"/>
        <v>0</v>
      </c>
      <c r="AF73" s="86">
        <f t="shared" si="69"/>
        <v>0</v>
      </c>
      <c r="AG73" s="86">
        <f t="shared" si="69"/>
        <v>0</v>
      </c>
      <c r="AH73" s="86">
        <f t="shared" si="69"/>
        <v>0</v>
      </c>
      <c r="AI73" s="86">
        <f t="shared" si="69"/>
        <v>0</v>
      </c>
      <c r="AJ73" s="86">
        <f t="shared" si="69"/>
        <v>0</v>
      </c>
      <c r="AK73" s="86">
        <f t="shared" si="69"/>
        <v>0</v>
      </c>
      <c r="AL73" s="86">
        <f t="shared" si="69"/>
        <v>0</v>
      </c>
      <c r="AM73" s="86">
        <f t="shared" si="69"/>
        <v>0</v>
      </c>
    </row>
    <row r="74" spans="1:39" ht="12" customHeight="1">
      <c r="A74" s="86">
        <f>A12</f>
        <v>0</v>
      </c>
      <c r="B74" s="86">
        <f aca="true" t="shared" si="70" ref="B74:AM74">B12</f>
        <v>0</v>
      </c>
      <c r="C74" s="86">
        <f t="shared" si="70"/>
        <v>0</v>
      </c>
      <c r="D74" s="86">
        <f t="shared" si="70"/>
        <v>0</v>
      </c>
      <c r="E74" s="86">
        <f t="shared" si="70"/>
        <v>0</v>
      </c>
      <c r="F74" s="86">
        <f t="shared" si="70"/>
        <v>0</v>
      </c>
      <c r="G74" s="86">
        <f t="shared" si="70"/>
        <v>0</v>
      </c>
      <c r="H74" s="86">
        <f t="shared" si="70"/>
        <v>0</v>
      </c>
      <c r="I74" s="86">
        <f t="shared" si="70"/>
        <v>0</v>
      </c>
      <c r="J74" s="86">
        <f t="shared" si="70"/>
        <v>0</v>
      </c>
      <c r="K74" s="86">
        <f t="shared" si="70"/>
        <v>0</v>
      </c>
      <c r="L74" s="86">
        <f t="shared" si="70"/>
        <v>0</v>
      </c>
      <c r="M74" s="86">
        <f t="shared" si="70"/>
        <v>0</v>
      </c>
      <c r="N74" s="86">
        <f t="shared" si="70"/>
        <v>0</v>
      </c>
      <c r="O74" s="86">
        <f t="shared" si="70"/>
        <v>0</v>
      </c>
      <c r="P74" s="86">
        <f t="shared" si="70"/>
        <v>0</v>
      </c>
      <c r="Q74" s="86">
        <f t="shared" si="70"/>
        <v>0</v>
      </c>
      <c r="R74" s="86">
        <f t="shared" si="70"/>
        <v>0</v>
      </c>
      <c r="S74" s="86">
        <f t="shared" si="70"/>
        <v>0</v>
      </c>
      <c r="T74" s="86">
        <f t="shared" si="70"/>
        <v>0</v>
      </c>
      <c r="U74" s="86">
        <f t="shared" si="70"/>
        <v>0</v>
      </c>
      <c r="V74" s="86">
        <f t="shared" si="70"/>
        <v>0</v>
      </c>
      <c r="W74" s="86">
        <f t="shared" si="70"/>
        <v>0</v>
      </c>
      <c r="X74" s="86">
        <f t="shared" si="70"/>
        <v>0</v>
      </c>
      <c r="Y74" s="86">
        <f t="shared" si="70"/>
        <v>0</v>
      </c>
      <c r="Z74" s="86">
        <f t="shared" si="70"/>
        <v>0</v>
      </c>
      <c r="AA74" s="86">
        <f t="shared" si="70"/>
        <v>0</v>
      </c>
      <c r="AB74" s="86">
        <f t="shared" si="70"/>
        <v>0</v>
      </c>
      <c r="AC74" s="86">
        <f t="shared" si="70"/>
        <v>0</v>
      </c>
      <c r="AD74" s="86">
        <f t="shared" si="70"/>
        <v>0</v>
      </c>
      <c r="AE74" s="86">
        <f t="shared" si="70"/>
        <v>0</v>
      </c>
      <c r="AF74" s="86">
        <f t="shared" si="70"/>
        <v>0</v>
      </c>
      <c r="AG74" s="86">
        <f t="shared" si="70"/>
        <v>0</v>
      </c>
      <c r="AH74" s="86">
        <f t="shared" si="70"/>
        <v>0</v>
      </c>
      <c r="AI74" s="86">
        <f t="shared" si="70"/>
        <v>0</v>
      </c>
      <c r="AJ74" s="86">
        <f t="shared" si="70"/>
        <v>0</v>
      </c>
      <c r="AK74" s="86">
        <f t="shared" si="70"/>
        <v>0</v>
      </c>
      <c r="AL74" s="86">
        <f t="shared" si="70"/>
        <v>0</v>
      </c>
      <c r="AM74" s="86">
        <f t="shared" si="70"/>
        <v>0</v>
      </c>
    </row>
    <row r="75" spans="1:39" ht="12" customHeight="1">
      <c r="A75" s="86">
        <f>A17</f>
        <v>0</v>
      </c>
      <c r="B75" s="86">
        <f aca="true" t="shared" si="71" ref="B75:AM75">B17</f>
        <v>0</v>
      </c>
      <c r="C75" s="86">
        <f t="shared" si="71"/>
        <v>0</v>
      </c>
      <c r="D75" s="86">
        <f t="shared" si="71"/>
        <v>0</v>
      </c>
      <c r="E75" s="86">
        <f t="shared" si="71"/>
        <v>0</v>
      </c>
      <c r="F75" s="86">
        <f t="shared" si="71"/>
        <v>0</v>
      </c>
      <c r="G75" s="86">
        <f t="shared" si="71"/>
        <v>0</v>
      </c>
      <c r="H75" s="86">
        <f t="shared" si="71"/>
        <v>0</v>
      </c>
      <c r="I75" s="86">
        <f t="shared" si="71"/>
        <v>0</v>
      </c>
      <c r="J75" s="86">
        <f t="shared" si="71"/>
        <v>0</v>
      </c>
      <c r="K75" s="86">
        <f t="shared" si="71"/>
        <v>0</v>
      </c>
      <c r="L75" s="86">
        <f t="shared" si="71"/>
        <v>0</v>
      </c>
      <c r="M75" s="86">
        <f t="shared" si="71"/>
        <v>0</v>
      </c>
      <c r="N75" s="86">
        <f t="shared" si="71"/>
        <v>0</v>
      </c>
      <c r="O75" s="86">
        <f t="shared" si="71"/>
        <v>0</v>
      </c>
      <c r="P75" s="86">
        <f t="shared" si="71"/>
        <v>0</v>
      </c>
      <c r="Q75" s="86">
        <f t="shared" si="71"/>
        <v>0</v>
      </c>
      <c r="R75" s="86">
        <f t="shared" si="71"/>
        <v>0</v>
      </c>
      <c r="S75" s="86">
        <f t="shared" si="71"/>
        <v>0</v>
      </c>
      <c r="T75" s="86">
        <f t="shared" si="71"/>
        <v>0</v>
      </c>
      <c r="U75" s="86">
        <f t="shared" si="71"/>
        <v>0</v>
      </c>
      <c r="V75" s="86">
        <f t="shared" si="71"/>
        <v>0</v>
      </c>
      <c r="W75" s="86">
        <f t="shared" si="71"/>
        <v>0</v>
      </c>
      <c r="X75" s="86">
        <f t="shared" si="71"/>
        <v>0</v>
      </c>
      <c r="Y75" s="86">
        <f t="shared" si="71"/>
        <v>0</v>
      </c>
      <c r="Z75" s="86">
        <f t="shared" si="71"/>
        <v>0</v>
      </c>
      <c r="AA75" s="86">
        <f t="shared" si="71"/>
        <v>0</v>
      </c>
      <c r="AB75" s="86">
        <f t="shared" si="71"/>
        <v>0</v>
      </c>
      <c r="AC75" s="86">
        <f t="shared" si="71"/>
        <v>0</v>
      </c>
      <c r="AD75" s="86">
        <f t="shared" si="71"/>
        <v>0</v>
      </c>
      <c r="AE75" s="86">
        <f t="shared" si="71"/>
        <v>0</v>
      </c>
      <c r="AF75" s="86">
        <f t="shared" si="71"/>
        <v>0</v>
      </c>
      <c r="AG75" s="86">
        <f t="shared" si="71"/>
        <v>0</v>
      </c>
      <c r="AH75" s="86">
        <f t="shared" si="71"/>
        <v>0</v>
      </c>
      <c r="AI75" s="86">
        <f t="shared" si="71"/>
        <v>0</v>
      </c>
      <c r="AJ75" s="86">
        <f t="shared" si="71"/>
        <v>0</v>
      </c>
      <c r="AK75" s="86">
        <f t="shared" si="71"/>
        <v>0</v>
      </c>
      <c r="AL75" s="86">
        <f t="shared" si="71"/>
        <v>0</v>
      </c>
      <c r="AM75" s="86">
        <f t="shared" si="71"/>
        <v>0</v>
      </c>
    </row>
    <row r="76" spans="1:39" ht="12" customHeight="1">
      <c r="A76" s="86">
        <f>A22</f>
        <v>0</v>
      </c>
      <c r="B76" s="86">
        <f aca="true" t="shared" si="72" ref="B76:AL76">B22</f>
        <v>0</v>
      </c>
      <c r="C76" s="86">
        <f t="shared" si="72"/>
        <v>0</v>
      </c>
      <c r="D76" s="86">
        <f t="shared" si="72"/>
        <v>0</v>
      </c>
      <c r="E76" s="86">
        <f t="shared" si="72"/>
        <v>0</v>
      </c>
      <c r="F76" s="86">
        <f t="shared" si="72"/>
        <v>0</v>
      </c>
      <c r="G76" s="86">
        <f t="shared" si="72"/>
        <v>0</v>
      </c>
      <c r="H76" s="86">
        <f t="shared" si="72"/>
        <v>0</v>
      </c>
      <c r="I76" s="86">
        <f t="shared" si="72"/>
        <v>0</v>
      </c>
      <c r="J76" s="86">
        <f t="shared" si="72"/>
        <v>0</v>
      </c>
      <c r="K76" s="86">
        <f t="shared" si="72"/>
        <v>0</v>
      </c>
      <c r="L76" s="86">
        <f t="shared" si="72"/>
        <v>0</v>
      </c>
      <c r="M76" s="86">
        <f t="shared" si="72"/>
        <v>0</v>
      </c>
      <c r="N76" s="86">
        <f t="shared" si="72"/>
        <v>0</v>
      </c>
      <c r="O76" s="86">
        <f t="shared" si="72"/>
        <v>0</v>
      </c>
      <c r="P76" s="86">
        <f t="shared" si="72"/>
        <v>0</v>
      </c>
      <c r="Q76" s="86">
        <f t="shared" si="72"/>
        <v>0</v>
      </c>
      <c r="R76" s="86">
        <f t="shared" si="72"/>
        <v>0</v>
      </c>
      <c r="S76" s="86">
        <f t="shared" si="72"/>
        <v>0</v>
      </c>
      <c r="T76" s="86">
        <f t="shared" si="72"/>
        <v>0</v>
      </c>
      <c r="U76" s="86">
        <f t="shared" si="72"/>
        <v>0</v>
      </c>
      <c r="V76" s="86">
        <f t="shared" si="72"/>
        <v>0</v>
      </c>
      <c r="W76" s="86">
        <f t="shared" si="72"/>
        <v>0</v>
      </c>
      <c r="X76" s="86">
        <f t="shared" si="72"/>
        <v>0</v>
      </c>
      <c r="Y76" s="86">
        <f t="shared" si="72"/>
        <v>0</v>
      </c>
      <c r="Z76" s="86">
        <f t="shared" si="72"/>
        <v>0</v>
      </c>
      <c r="AA76" s="86">
        <f t="shared" si="72"/>
        <v>0</v>
      </c>
      <c r="AB76" s="86">
        <f t="shared" si="72"/>
        <v>0</v>
      </c>
      <c r="AC76" s="86">
        <f t="shared" si="72"/>
        <v>0</v>
      </c>
      <c r="AD76" s="86">
        <f t="shared" si="72"/>
        <v>0</v>
      </c>
      <c r="AE76" s="86">
        <f t="shared" si="72"/>
        <v>0</v>
      </c>
      <c r="AF76" s="86">
        <f t="shared" si="72"/>
        <v>0</v>
      </c>
      <c r="AG76" s="86">
        <f t="shared" si="72"/>
        <v>0</v>
      </c>
      <c r="AH76" s="86">
        <f t="shared" si="72"/>
        <v>0</v>
      </c>
      <c r="AI76" s="86">
        <f t="shared" si="72"/>
        <v>0</v>
      </c>
      <c r="AJ76" s="86">
        <f t="shared" si="72"/>
        <v>0</v>
      </c>
      <c r="AK76" s="86">
        <f t="shared" si="72"/>
        <v>0</v>
      </c>
      <c r="AL76" s="86">
        <f t="shared" si="72"/>
        <v>0</v>
      </c>
      <c r="AM76" s="86" t="s">
        <v>48</v>
      </c>
    </row>
    <row r="77" spans="1:39" ht="12" customHeight="1">
      <c r="A77" s="86">
        <f>A27</f>
        <v>0</v>
      </c>
      <c r="B77" s="86">
        <f aca="true" t="shared" si="73" ref="B77:AM77">B27</f>
        <v>0</v>
      </c>
      <c r="C77" s="86">
        <f t="shared" si="73"/>
        <v>0</v>
      </c>
      <c r="D77" s="86">
        <f t="shared" si="73"/>
        <v>0</v>
      </c>
      <c r="E77" s="86">
        <f t="shared" si="73"/>
        <v>0</v>
      </c>
      <c r="F77" s="86">
        <f t="shared" si="73"/>
        <v>0</v>
      </c>
      <c r="G77" s="86">
        <f t="shared" si="73"/>
        <v>0</v>
      </c>
      <c r="H77" s="86">
        <f t="shared" si="73"/>
        <v>0</v>
      </c>
      <c r="I77" s="86">
        <f t="shared" si="73"/>
        <v>0</v>
      </c>
      <c r="J77" s="86">
        <f t="shared" si="73"/>
        <v>0</v>
      </c>
      <c r="K77" s="86">
        <f t="shared" si="73"/>
        <v>0</v>
      </c>
      <c r="L77" s="86">
        <f t="shared" si="73"/>
        <v>0</v>
      </c>
      <c r="M77" s="86">
        <f t="shared" si="73"/>
        <v>0</v>
      </c>
      <c r="N77" s="86">
        <f t="shared" si="73"/>
        <v>0</v>
      </c>
      <c r="O77" s="86">
        <f t="shared" si="73"/>
        <v>0</v>
      </c>
      <c r="P77" s="86">
        <f t="shared" si="73"/>
        <v>0</v>
      </c>
      <c r="Q77" s="86">
        <f t="shared" si="73"/>
        <v>0</v>
      </c>
      <c r="R77" s="86">
        <f t="shared" si="73"/>
        <v>0</v>
      </c>
      <c r="S77" s="86">
        <f t="shared" si="73"/>
        <v>0</v>
      </c>
      <c r="T77" s="86">
        <f t="shared" si="73"/>
        <v>0</v>
      </c>
      <c r="U77" s="86">
        <f t="shared" si="73"/>
        <v>0</v>
      </c>
      <c r="V77" s="86">
        <f t="shared" si="73"/>
        <v>0</v>
      </c>
      <c r="W77" s="86">
        <f t="shared" si="73"/>
        <v>0</v>
      </c>
      <c r="X77" s="86">
        <f t="shared" si="73"/>
        <v>0</v>
      </c>
      <c r="Y77" s="86">
        <f t="shared" si="73"/>
        <v>0</v>
      </c>
      <c r="Z77" s="86">
        <f t="shared" si="73"/>
        <v>0</v>
      </c>
      <c r="AA77" s="86">
        <f t="shared" si="73"/>
        <v>0</v>
      </c>
      <c r="AB77" s="86">
        <f t="shared" si="73"/>
        <v>0</v>
      </c>
      <c r="AC77" s="86">
        <f t="shared" si="73"/>
        <v>0</v>
      </c>
      <c r="AD77" s="86">
        <f t="shared" si="73"/>
        <v>0</v>
      </c>
      <c r="AE77" s="86">
        <f t="shared" si="73"/>
        <v>0</v>
      </c>
      <c r="AF77" s="86">
        <f t="shared" si="73"/>
        <v>0</v>
      </c>
      <c r="AG77" s="86">
        <f t="shared" si="73"/>
        <v>0</v>
      </c>
      <c r="AH77" s="86">
        <f t="shared" si="73"/>
        <v>0</v>
      </c>
      <c r="AI77" s="86">
        <f t="shared" si="73"/>
        <v>0</v>
      </c>
      <c r="AJ77" s="86">
        <f t="shared" si="73"/>
        <v>0</v>
      </c>
      <c r="AK77" s="86">
        <f t="shared" si="73"/>
        <v>0</v>
      </c>
      <c r="AL77" s="86">
        <f t="shared" si="73"/>
        <v>0</v>
      </c>
      <c r="AM77" s="86">
        <f t="shared" si="73"/>
        <v>0</v>
      </c>
    </row>
    <row r="78" spans="1:39" ht="12" customHeight="1">
      <c r="A78" s="86">
        <f>A32</f>
        <v>0</v>
      </c>
      <c r="B78" s="86">
        <f aca="true" t="shared" si="74" ref="B78:AM78">B32</f>
        <v>0</v>
      </c>
      <c r="C78" s="86">
        <f t="shared" si="74"/>
        <v>0</v>
      </c>
      <c r="D78" s="86">
        <f t="shared" si="74"/>
        <v>0</v>
      </c>
      <c r="E78" s="86">
        <f t="shared" si="74"/>
        <v>0</v>
      </c>
      <c r="F78" s="86">
        <f t="shared" si="74"/>
        <v>0</v>
      </c>
      <c r="G78" s="86">
        <f t="shared" si="74"/>
        <v>0</v>
      </c>
      <c r="H78" s="86">
        <f t="shared" si="74"/>
        <v>0</v>
      </c>
      <c r="I78" s="86">
        <f t="shared" si="74"/>
        <v>0</v>
      </c>
      <c r="J78" s="86">
        <f t="shared" si="74"/>
        <v>0</v>
      </c>
      <c r="K78" s="86">
        <f t="shared" si="74"/>
        <v>0</v>
      </c>
      <c r="L78" s="86">
        <f t="shared" si="74"/>
        <v>0</v>
      </c>
      <c r="M78" s="86">
        <f t="shared" si="74"/>
        <v>0</v>
      </c>
      <c r="N78" s="86">
        <f t="shared" si="74"/>
        <v>0</v>
      </c>
      <c r="O78" s="86">
        <f t="shared" si="74"/>
        <v>0</v>
      </c>
      <c r="P78" s="86">
        <f t="shared" si="74"/>
        <v>0</v>
      </c>
      <c r="Q78" s="86">
        <f t="shared" si="74"/>
        <v>0</v>
      </c>
      <c r="R78" s="86">
        <f t="shared" si="74"/>
        <v>0</v>
      </c>
      <c r="S78" s="86">
        <f t="shared" si="74"/>
        <v>0</v>
      </c>
      <c r="T78" s="86">
        <f t="shared" si="74"/>
        <v>0</v>
      </c>
      <c r="U78" s="86">
        <f t="shared" si="74"/>
        <v>0</v>
      </c>
      <c r="V78" s="86">
        <f t="shared" si="74"/>
        <v>0</v>
      </c>
      <c r="W78" s="86">
        <f t="shared" si="74"/>
        <v>0</v>
      </c>
      <c r="X78" s="86">
        <f t="shared" si="74"/>
        <v>0</v>
      </c>
      <c r="Y78" s="86">
        <f t="shared" si="74"/>
        <v>0</v>
      </c>
      <c r="Z78" s="86">
        <f t="shared" si="74"/>
        <v>0</v>
      </c>
      <c r="AA78" s="86">
        <f t="shared" si="74"/>
        <v>0</v>
      </c>
      <c r="AB78" s="86">
        <f t="shared" si="74"/>
        <v>0</v>
      </c>
      <c r="AC78" s="86">
        <f t="shared" si="74"/>
        <v>0</v>
      </c>
      <c r="AD78" s="86">
        <f t="shared" si="74"/>
        <v>0</v>
      </c>
      <c r="AE78" s="86">
        <f t="shared" si="74"/>
        <v>0</v>
      </c>
      <c r="AF78" s="86">
        <f t="shared" si="74"/>
        <v>0</v>
      </c>
      <c r="AG78" s="86">
        <f t="shared" si="74"/>
        <v>0</v>
      </c>
      <c r="AH78" s="86">
        <f t="shared" si="74"/>
        <v>0</v>
      </c>
      <c r="AI78" s="86">
        <f t="shared" si="74"/>
        <v>0</v>
      </c>
      <c r="AJ78" s="86">
        <f t="shared" si="74"/>
        <v>0</v>
      </c>
      <c r="AK78" s="86">
        <f t="shared" si="74"/>
        <v>0</v>
      </c>
      <c r="AL78" s="86">
        <f t="shared" si="74"/>
        <v>0</v>
      </c>
      <c r="AM78" s="86">
        <f t="shared" si="74"/>
        <v>0</v>
      </c>
    </row>
    <row r="79" spans="1:39" ht="12" customHeight="1">
      <c r="A79" s="86">
        <f>A37</f>
        <v>0</v>
      </c>
      <c r="B79" s="86">
        <f aca="true" t="shared" si="75" ref="B79:AM79">B37</f>
        <v>0</v>
      </c>
      <c r="C79" s="86">
        <f t="shared" si="75"/>
        <v>0</v>
      </c>
      <c r="D79" s="86">
        <f t="shared" si="75"/>
        <v>0</v>
      </c>
      <c r="E79" s="86">
        <f t="shared" si="75"/>
        <v>0</v>
      </c>
      <c r="F79" s="86">
        <f t="shared" si="75"/>
        <v>0</v>
      </c>
      <c r="G79" s="86">
        <f t="shared" si="75"/>
        <v>0</v>
      </c>
      <c r="H79" s="86">
        <f t="shared" si="75"/>
        <v>0</v>
      </c>
      <c r="I79" s="86">
        <f t="shared" si="75"/>
        <v>0</v>
      </c>
      <c r="J79" s="86">
        <f t="shared" si="75"/>
        <v>0</v>
      </c>
      <c r="K79" s="86">
        <f t="shared" si="75"/>
        <v>0</v>
      </c>
      <c r="L79" s="86">
        <f t="shared" si="75"/>
        <v>0</v>
      </c>
      <c r="M79" s="86">
        <f t="shared" si="75"/>
        <v>0</v>
      </c>
      <c r="N79" s="86">
        <f t="shared" si="75"/>
        <v>0</v>
      </c>
      <c r="O79" s="86">
        <f t="shared" si="75"/>
        <v>0</v>
      </c>
      <c r="P79" s="86">
        <f t="shared" si="75"/>
        <v>0</v>
      </c>
      <c r="Q79" s="86">
        <f t="shared" si="75"/>
        <v>0</v>
      </c>
      <c r="R79" s="86">
        <f t="shared" si="75"/>
        <v>0</v>
      </c>
      <c r="S79" s="86">
        <f t="shared" si="75"/>
        <v>0</v>
      </c>
      <c r="T79" s="86">
        <f t="shared" si="75"/>
        <v>0</v>
      </c>
      <c r="U79" s="86">
        <f t="shared" si="75"/>
        <v>0</v>
      </c>
      <c r="V79" s="86">
        <f t="shared" si="75"/>
        <v>0</v>
      </c>
      <c r="W79" s="86">
        <f t="shared" si="75"/>
        <v>0</v>
      </c>
      <c r="X79" s="86">
        <f t="shared" si="75"/>
        <v>0</v>
      </c>
      <c r="Y79" s="86">
        <f t="shared" si="75"/>
        <v>0</v>
      </c>
      <c r="Z79" s="86">
        <f t="shared" si="75"/>
        <v>0</v>
      </c>
      <c r="AA79" s="86">
        <f t="shared" si="75"/>
        <v>0</v>
      </c>
      <c r="AB79" s="86">
        <f t="shared" si="75"/>
        <v>0</v>
      </c>
      <c r="AC79" s="86">
        <f t="shared" si="75"/>
        <v>0</v>
      </c>
      <c r="AD79" s="86">
        <f t="shared" si="75"/>
        <v>0</v>
      </c>
      <c r="AE79" s="86">
        <f t="shared" si="75"/>
        <v>0</v>
      </c>
      <c r="AF79" s="86">
        <f t="shared" si="75"/>
        <v>0</v>
      </c>
      <c r="AG79" s="86">
        <f t="shared" si="75"/>
        <v>0</v>
      </c>
      <c r="AH79" s="86">
        <f t="shared" si="75"/>
        <v>0</v>
      </c>
      <c r="AI79" s="86">
        <f t="shared" si="75"/>
        <v>0</v>
      </c>
      <c r="AJ79" s="86">
        <f t="shared" si="75"/>
        <v>0</v>
      </c>
      <c r="AK79" s="86">
        <f t="shared" si="75"/>
        <v>0</v>
      </c>
      <c r="AL79" s="86">
        <f t="shared" si="75"/>
        <v>0</v>
      </c>
      <c r="AM79" s="86">
        <f t="shared" si="75"/>
        <v>0</v>
      </c>
    </row>
    <row r="80" spans="1:39" ht="12" customHeight="1">
      <c r="A80" s="86">
        <f>A42</f>
        <v>0</v>
      </c>
      <c r="B80" s="86">
        <f aca="true" t="shared" si="76" ref="B80:AM80">B42</f>
        <v>0</v>
      </c>
      <c r="C80" s="86">
        <f t="shared" si="76"/>
        <v>0</v>
      </c>
      <c r="D80" s="86">
        <f t="shared" si="76"/>
        <v>0</v>
      </c>
      <c r="E80" s="86">
        <f t="shared" si="76"/>
        <v>0</v>
      </c>
      <c r="F80" s="86">
        <f t="shared" si="76"/>
        <v>0</v>
      </c>
      <c r="G80" s="86">
        <f t="shared" si="76"/>
        <v>0</v>
      </c>
      <c r="H80" s="86">
        <f t="shared" si="76"/>
        <v>0</v>
      </c>
      <c r="I80" s="86">
        <f t="shared" si="76"/>
        <v>0</v>
      </c>
      <c r="J80" s="86">
        <f t="shared" si="76"/>
        <v>0</v>
      </c>
      <c r="K80" s="86">
        <f t="shared" si="76"/>
        <v>0</v>
      </c>
      <c r="L80" s="86">
        <f t="shared" si="76"/>
        <v>0</v>
      </c>
      <c r="M80" s="86">
        <f t="shared" si="76"/>
        <v>0</v>
      </c>
      <c r="N80" s="86">
        <f t="shared" si="76"/>
        <v>0</v>
      </c>
      <c r="O80" s="86">
        <f t="shared" si="76"/>
        <v>0</v>
      </c>
      <c r="P80" s="86">
        <f t="shared" si="76"/>
        <v>0</v>
      </c>
      <c r="Q80" s="86">
        <f t="shared" si="76"/>
        <v>0</v>
      </c>
      <c r="R80" s="86">
        <f t="shared" si="76"/>
        <v>0</v>
      </c>
      <c r="S80" s="86">
        <f t="shared" si="76"/>
        <v>0</v>
      </c>
      <c r="T80" s="86">
        <f t="shared" si="76"/>
        <v>0</v>
      </c>
      <c r="U80" s="86">
        <f t="shared" si="76"/>
        <v>0</v>
      </c>
      <c r="V80" s="86">
        <f t="shared" si="76"/>
        <v>0</v>
      </c>
      <c r="W80" s="86">
        <f t="shared" si="76"/>
        <v>0</v>
      </c>
      <c r="X80" s="86">
        <f t="shared" si="76"/>
        <v>0</v>
      </c>
      <c r="Y80" s="86">
        <f t="shared" si="76"/>
        <v>0</v>
      </c>
      <c r="Z80" s="86">
        <f t="shared" si="76"/>
        <v>0</v>
      </c>
      <c r="AA80" s="86">
        <f t="shared" si="76"/>
        <v>0</v>
      </c>
      <c r="AB80" s="86">
        <f t="shared" si="76"/>
        <v>0</v>
      </c>
      <c r="AC80" s="86">
        <f t="shared" si="76"/>
        <v>0</v>
      </c>
      <c r="AD80" s="86">
        <f t="shared" si="76"/>
        <v>0</v>
      </c>
      <c r="AE80" s="86">
        <f t="shared" si="76"/>
        <v>0</v>
      </c>
      <c r="AF80" s="86">
        <f t="shared" si="76"/>
        <v>0</v>
      </c>
      <c r="AG80" s="86">
        <f t="shared" si="76"/>
        <v>0</v>
      </c>
      <c r="AH80" s="86">
        <f t="shared" si="76"/>
        <v>0</v>
      </c>
      <c r="AI80" s="86">
        <f t="shared" si="76"/>
        <v>0</v>
      </c>
      <c r="AJ80" s="86">
        <f t="shared" si="76"/>
        <v>0</v>
      </c>
      <c r="AK80" s="86">
        <f t="shared" si="76"/>
        <v>0</v>
      </c>
      <c r="AL80" s="86">
        <f t="shared" si="76"/>
        <v>0</v>
      </c>
      <c r="AM80" s="86">
        <f t="shared" si="76"/>
        <v>0</v>
      </c>
    </row>
    <row r="81" spans="1:39" ht="12" customHeight="1">
      <c r="A81" s="86">
        <f>A47</f>
        <v>0</v>
      </c>
      <c r="B81" s="86">
        <f aca="true" t="shared" si="77" ref="B81:AM81">B47</f>
        <v>0</v>
      </c>
      <c r="C81" s="86">
        <f t="shared" si="77"/>
        <v>0</v>
      </c>
      <c r="D81" s="86">
        <f t="shared" si="77"/>
        <v>0</v>
      </c>
      <c r="E81" s="86">
        <f t="shared" si="77"/>
        <v>0</v>
      </c>
      <c r="F81" s="86">
        <f t="shared" si="77"/>
        <v>0</v>
      </c>
      <c r="G81" s="86">
        <f t="shared" si="77"/>
        <v>0</v>
      </c>
      <c r="H81" s="86">
        <f t="shared" si="77"/>
        <v>0</v>
      </c>
      <c r="I81" s="86">
        <f t="shared" si="77"/>
        <v>0</v>
      </c>
      <c r="J81" s="86">
        <f t="shared" si="77"/>
        <v>0</v>
      </c>
      <c r="K81" s="86">
        <f t="shared" si="77"/>
        <v>0</v>
      </c>
      <c r="L81" s="86">
        <f t="shared" si="77"/>
        <v>0</v>
      </c>
      <c r="M81" s="86">
        <f t="shared" si="77"/>
        <v>0</v>
      </c>
      <c r="N81" s="86">
        <f t="shared" si="77"/>
        <v>0</v>
      </c>
      <c r="O81" s="86">
        <f t="shared" si="77"/>
        <v>0</v>
      </c>
      <c r="P81" s="86">
        <f t="shared" si="77"/>
        <v>0</v>
      </c>
      <c r="Q81" s="86">
        <f t="shared" si="77"/>
        <v>0</v>
      </c>
      <c r="R81" s="86">
        <f t="shared" si="77"/>
        <v>0</v>
      </c>
      <c r="S81" s="86">
        <f t="shared" si="77"/>
        <v>0</v>
      </c>
      <c r="T81" s="86">
        <f t="shared" si="77"/>
        <v>0</v>
      </c>
      <c r="U81" s="86">
        <f t="shared" si="77"/>
        <v>0</v>
      </c>
      <c r="V81" s="86">
        <f t="shared" si="77"/>
        <v>0</v>
      </c>
      <c r="W81" s="86">
        <f t="shared" si="77"/>
        <v>0</v>
      </c>
      <c r="X81" s="86">
        <f t="shared" si="77"/>
        <v>0</v>
      </c>
      <c r="Y81" s="86">
        <f t="shared" si="77"/>
        <v>0</v>
      </c>
      <c r="Z81" s="86">
        <f t="shared" si="77"/>
        <v>0</v>
      </c>
      <c r="AA81" s="86">
        <f t="shared" si="77"/>
        <v>0</v>
      </c>
      <c r="AB81" s="86">
        <f t="shared" si="77"/>
        <v>0</v>
      </c>
      <c r="AC81" s="86">
        <f t="shared" si="77"/>
        <v>0</v>
      </c>
      <c r="AD81" s="86">
        <f t="shared" si="77"/>
        <v>0</v>
      </c>
      <c r="AE81" s="86">
        <f t="shared" si="77"/>
        <v>0</v>
      </c>
      <c r="AF81" s="86">
        <f t="shared" si="77"/>
        <v>0</v>
      </c>
      <c r="AG81" s="86">
        <f t="shared" si="77"/>
        <v>0</v>
      </c>
      <c r="AH81" s="86">
        <f t="shared" si="77"/>
        <v>0</v>
      </c>
      <c r="AI81" s="86">
        <f t="shared" si="77"/>
        <v>0</v>
      </c>
      <c r="AJ81" s="86">
        <f t="shared" si="77"/>
        <v>0</v>
      </c>
      <c r="AK81" s="86">
        <f t="shared" si="77"/>
        <v>0</v>
      </c>
      <c r="AL81" s="86">
        <f t="shared" si="77"/>
        <v>0</v>
      </c>
      <c r="AM81" s="86">
        <f t="shared" si="77"/>
        <v>0</v>
      </c>
    </row>
    <row r="82" spans="1:39" ht="12" customHeight="1">
      <c r="A82" s="86">
        <f>A52</f>
        <v>0</v>
      </c>
      <c r="B82" s="86">
        <f aca="true" t="shared" si="78" ref="B82:AM82">B52</f>
        <v>0</v>
      </c>
      <c r="C82" s="86">
        <f t="shared" si="78"/>
        <v>0</v>
      </c>
      <c r="D82" s="86">
        <f t="shared" si="78"/>
        <v>0</v>
      </c>
      <c r="E82" s="86">
        <f t="shared" si="78"/>
        <v>0</v>
      </c>
      <c r="F82" s="86">
        <f t="shared" si="78"/>
        <v>0</v>
      </c>
      <c r="G82" s="86">
        <f t="shared" si="78"/>
        <v>0</v>
      </c>
      <c r="H82" s="86">
        <f t="shared" si="78"/>
        <v>0</v>
      </c>
      <c r="I82" s="86">
        <f t="shared" si="78"/>
        <v>0</v>
      </c>
      <c r="J82" s="86">
        <f t="shared" si="78"/>
        <v>0</v>
      </c>
      <c r="K82" s="86">
        <f t="shared" si="78"/>
        <v>0</v>
      </c>
      <c r="L82" s="86">
        <f t="shared" si="78"/>
        <v>0</v>
      </c>
      <c r="M82" s="86">
        <f t="shared" si="78"/>
        <v>0</v>
      </c>
      <c r="N82" s="86">
        <f t="shared" si="78"/>
        <v>0</v>
      </c>
      <c r="O82" s="86">
        <f t="shared" si="78"/>
        <v>0</v>
      </c>
      <c r="P82" s="86">
        <f t="shared" si="78"/>
        <v>0</v>
      </c>
      <c r="Q82" s="86">
        <f t="shared" si="78"/>
        <v>0</v>
      </c>
      <c r="R82" s="86">
        <f t="shared" si="78"/>
        <v>0</v>
      </c>
      <c r="S82" s="86">
        <f t="shared" si="78"/>
        <v>0</v>
      </c>
      <c r="T82" s="86">
        <f t="shared" si="78"/>
        <v>0</v>
      </c>
      <c r="U82" s="86">
        <f t="shared" si="78"/>
        <v>0</v>
      </c>
      <c r="V82" s="86">
        <f t="shared" si="78"/>
        <v>0</v>
      </c>
      <c r="W82" s="86">
        <f t="shared" si="78"/>
        <v>0</v>
      </c>
      <c r="X82" s="86">
        <f t="shared" si="78"/>
        <v>0</v>
      </c>
      <c r="Y82" s="86">
        <f t="shared" si="78"/>
        <v>0</v>
      </c>
      <c r="Z82" s="86">
        <f t="shared" si="78"/>
        <v>0</v>
      </c>
      <c r="AA82" s="86">
        <f t="shared" si="78"/>
        <v>0</v>
      </c>
      <c r="AB82" s="86">
        <f t="shared" si="78"/>
        <v>0</v>
      </c>
      <c r="AC82" s="86">
        <f t="shared" si="78"/>
        <v>0</v>
      </c>
      <c r="AD82" s="86">
        <f t="shared" si="78"/>
        <v>0</v>
      </c>
      <c r="AE82" s="86">
        <f t="shared" si="78"/>
        <v>0</v>
      </c>
      <c r="AF82" s="86">
        <f t="shared" si="78"/>
        <v>0</v>
      </c>
      <c r="AG82" s="86">
        <f t="shared" si="78"/>
        <v>0</v>
      </c>
      <c r="AH82" s="86">
        <f t="shared" si="78"/>
        <v>0</v>
      </c>
      <c r="AI82" s="86">
        <f t="shared" si="78"/>
        <v>0</v>
      </c>
      <c r="AJ82" s="86">
        <f t="shared" si="78"/>
        <v>0</v>
      </c>
      <c r="AK82" s="86">
        <f t="shared" si="78"/>
        <v>0</v>
      </c>
      <c r="AL82" s="86">
        <f t="shared" si="78"/>
        <v>0</v>
      </c>
      <c r="AM82" s="86">
        <f t="shared" si="78"/>
        <v>0</v>
      </c>
    </row>
    <row r="83" spans="1:39" ht="12" customHeight="1">
      <c r="A83" s="86">
        <f>A57</f>
        <v>0</v>
      </c>
      <c r="B83" s="86">
        <f aca="true" t="shared" si="79" ref="B83:AM83">B57</f>
        <v>0</v>
      </c>
      <c r="C83" s="86">
        <f t="shared" si="79"/>
        <v>0</v>
      </c>
      <c r="D83" s="86">
        <f t="shared" si="79"/>
        <v>0</v>
      </c>
      <c r="E83" s="86">
        <f t="shared" si="79"/>
        <v>0</v>
      </c>
      <c r="F83" s="86">
        <f t="shared" si="79"/>
        <v>0</v>
      </c>
      <c r="G83" s="86">
        <f t="shared" si="79"/>
        <v>0</v>
      </c>
      <c r="H83" s="86" t="s">
        <v>48</v>
      </c>
      <c r="I83" s="86">
        <f t="shared" si="79"/>
        <v>0</v>
      </c>
      <c r="J83" s="86">
        <f t="shared" si="79"/>
        <v>0</v>
      </c>
      <c r="K83" s="86">
        <f t="shared" si="79"/>
        <v>0</v>
      </c>
      <c r="L83" s="86">
        <f t="shared" si="79"/>
        <v>0</v>
      </c>
      <c r="M83" s="86">
        <f t="shared" si="79"/>
        <v>0</v>
      </c>
      <c r="N83" s="86">
        <f t="shared" si="79"/>
        <v>0</v>
      </c>
      <c r="O83" s="86">
        <f t="shared" si="79"/>
        <v>0</v>
      </c>
      <c r="P83" s="86">
        <f t="shared" si="79"/>
        <v>0</v>
      </c>
      <c r="Q83" s="86">
        <f t="shared" si="79"/>
        <v>0</v>
      </c>
      <c r="R83" s="86">
        <f t="shared" si="79"/>
        <v>0</v>
      </c>
      <c r="S83" s="86">
        <f t="shared" si="79"/>
        <v>0</v>
      </c>
      <c r="T83" s="86">
        <f t="shared" si="79"/>
        <v>0</v>
      </c>
      <c r="U83" s="86">
        <f t="shared" si="79"/>
        <v>0</v>
      </c>
      <c r="V83" s="86">
        <f t="shared" si="79"/>
        <v>0</v>
      </c>
      <c r="W83" s="86">
        <f t="shared" si="79"/>
        <v>0</v>
      </c>
      <c r="X83" s="86">
        <f t="shared" si="79"/>
        <v>0</v>
      </c>
      <c r="Y83" s="86">
        <f t="shared" si="79"/>
        <v>0</v>
      </c>
      <c r="Z83" s="86">
        <f t="shared" si="79"/>
        <v>0</v>
      </c>
      <c r="AA83" s="86">
        <f t="shared" si="79"/>
        <v>0</v>
      </c>
      <c r="AB83" s="86">
        <f t="shared" si="79"/>
        <v>0</v>
      </c>
      <c r="AC83" s="86">
        <f t="shared" si="79"/>
        <v>0</v>
      </c>
      <c r="AD83" s="86" t="s">
        <v>48</v>
      </c>
      <c r="AE83" s="86">
        <f t="shared" si="79"/>
        <v>0</v>
      </c>
      <c r="AF83" s="86">
        <f t="shared" si="79"/>
        <v>0</v>
      </c>
      <c r="AG83" s="86">
        <f t="shared" si="79"/>
        <v>0</v>
      </c>
      <c r="AH83" s="86">
        <f t="shared" si="79"/>
        <v>0</v>
      </c>
      <c r="AI83" s="86">
        <f t="shared" si="79"/>
        <v>0</v>
      </c>
      <c r="AJ83" s="86">
        <f t="shared" si="79"/>
        <v>0</v>
      </c>
      <c r="AK83" s="86">
        <f t="shared" si="79"/>
        <v>0</v>
      </c>
      <c r="AL83" s="86">
        <f t="shared" si="79"/>
        <v>0</v>
      </c>
      <c r="AM83" s="86">
        <f t="shared" si="79"/>
        <v>0</v>
      </c>
    </row>
    <row r="84" spans="1:39" ht="12" customHeight="1">
      <c r="A84" s="86">
        <f>A62</f>
        <v>0</v>
      </c>
      <c r="B84" s="86" t="s">
        <v>48</v>
      </c>
      <c r="C84" s="86">
        <f aca="true" t="shared" si="80" ref="C84:Y84">C62</f>
        <v>0</v>
      </c>
      <c r="D84" s="86">
        <f t="shared" si="80"/>
        <v>0</v>
      </c>
      <c r="E84" s="86">
        <f t="shared" si="80"/>
        <v>0</v>
      </c>
      <c r="F84" s="86">
        <f t="shared" si="80"/>
        <v>0</v>
      </c>
      <c r="G84" s="86">
        <f t="shared" si="80"/>
        <v>0</v>
      </c>
      <c r="H84" s="86">
        <f t="shared" si="80"/>
        <v>0</v>
      </c>
      <c r="I84" s="86">
        <f t="shared" si="80"/>
        <v>0</v>
      </c>
      <c r="J84" s="86">
        <f t="shared" si="80"/>
        <v>0</v>
      </c>
      <c r="K84" s="86">
        <f t="shared" si="80"/>
        <v>0</v>
      </c>
      <c r="L84" s="86">
        <f t="shared" si="80"/>
        <v>0</v>
      </c>
      <c r="M84" s="86">
        <f t="shared" si="80"/>
        <v>0</v>
      </c>
      <c r="N84" s="86">
        <f t="shared" si="80"/>
        <v>0</v>
      </c>
      <c r="O84" s="86">
        <f t="shared" si="80"/>
        <v>0</v>
      </c>
      <c r="P84" s="86">
        <f t="shared" si="80"/>
        <v>0</v>
      </c>
      <c r="Q84" s="86">
        <f t="shared" si="80"/>
        <v>0</v>
      </c>
      <c r="R84" s="86">
        <f t="shared" si="80"/>
        <v>0</v>
      </c>
      <c r="S84" s="86">
        <f t="shared" si="80"/>
        <v>0</v>
      </c>
      <c r="T84" s="86">
        <f t="shared" si="80"/>
        <v>0</v>
      </c>
      <c r="U84" s="86">
        <f t="shared" si="80"/>
        <v>0</v>
      </c>
      <c r="V84" s="86">
        <f t="shared" si="80"/>
        <v>0</v>
      </c>
      <c r="W84" s="86">
        <f t="shared" si="80"/>
        <v>0</v>
      </c>
      <c r="X84" s="86">
        <f t="shared" si="80"/>
        <v>0</v>
      </c>
      <c r="Y84" s="86">
        <f t="shared" si="80"/>
        <v>0</v>
      </c>
      <c r="Z84" s="86" t="s">
        <v>48</v>
      </c>
      <c r="AA84" s="86" t="s">
        <v>48</v>
      </c>
      <c r="AB84" s="86" t="s">
        <v>48</v>
      </c>
      <c r="AC84" s="86" t="s">
        <v>48</v>
      </c>
      <c r="AD84" s="86" t="s">
        <v>48</v>
      </c>
      <c r="AE84" s="86" t="s">
        <v>48</v>
      </c>
      <c r="AF84" s="86" t="s">
        <v>48</v>
      </c>
      <c r="AG84" s="86" t="s">
        <v>48</v>
      </c>
      <c r="AH84" s="86" t="s">
        <v>48</v>
      </c>
      <c r="AI84" s="86" t="s">
        <v>48</v>
      </c>
      <c r="AJ84" s="86" t="s">
        <v>48</v>
      </c>
      <c r="AK84" s="86" t="s">
        <v>48</v>
      </c>
      <c r="AL84" s="86" t="s">
        <v>48</v>
      </c>
      <c r="AM84" s="86" t="s">
        <v>48</v>
      </c>
    </row>
  </sheetData>
  <mergeCells count="116">
    <mergeCell ref="E70:F70"/>
    <mergeCell ref="G70:H70"/>
    <mergeCell ref="E71:F71"/>
    <mergeCell ref="G71:H71"/>
    <mergeCell ref="A70:B70"/>
    <mergeCell ref="A71:B71"/>
    <mergeCell ref="C70:D70"/>
    <mergeCell ref="C71:D71"/>
    <mergeCell ref="K70:L70"/>
    <mergeCell ref="I71:J71"/>
    <mergeCell ref="K71:L71"/>
    <mergeCell ref="M70:N70"/>
    <mergeCell ref="I70:J70"/>
    <mergeCell ref="O70:P70"/>
    <mergeCell ref="M71:N71"/>
    <mergeCell ref="O71:P71"/>
    <mergeCell ref="Q70:R70"/>
    <mergeCell ref="S70:T70"/>
    <mergeCell ref="Q71:R71"/>
    <mergeCell ref="S71:T71"/>
    <mergeCell ref="U70:V70"/>
    <mergeCell ref="W70:X70"/>
    <mergeCell ref="U71:V71"/>
    <mergeCell ref="W71:X71"/>
    <mergeCell ref="Y70:Z70"/>
    <mergeCell ref="AA70:AB70"/>
    <mergeCell ref="Y71:Z71"/>
    <mergeCell ref="AA71:AB71"/>
    <mergeCell ref="AC70:AD70"/>
    <mergeCell ref="AE70:AF70"/>
    <mergeCell ref="AC71:AD71"/>
    <mergeCell ref="AE71:AF71"/>
    <mergeCell ref="AG70:AH70"/>
    <mergeCell ref="AI70:AJ70"/>
    <mergeCell ref="AG71:AH71"/>
    <mergeCell ref="AI71:AJ71"/>
    <mergeCell ref="O64:P64"/>
    <mergeCell ref="Q64:R64"/>
    <mergeCell ref="S64:T64"/>
    <mergeCell ref="U64:V64"/>
    <mergeCell ref="W64:X64"/>
    <mergeCell ref="Y64:Z64"/>
    <mergeCell ref="AA64:AB64"/>
    <mergeCell ref="AK70:AM70"/>
    <mergeCell ref="AK71:AM71"/>
    <mergeCell ref="D64:F65"/>
    <mergeCell ref="D66:F66"/>
    <mergeCell ref="D67:F67"/>
    <mergeCell ref="D68:F68"/>
    <mergeCell ref="G64:H64"/>
    <mergeCell ref="I64:J64"/>
    <mergeCell ref="K64:L64"/>
    <mergeCell ref="M64:N64"/>
    <mergeCell ref="AC64:AD64"/>
    <mergeCell ref="AE64:AF64"/>
    <mergeCell ref="AG64:AH64"/>
    <mergeCell ref="AI64:AJ65"/>
    <mergeCell ref="AE65:AF65"/>
    <mergeCell ref="AG65:AH65"/>
    <mergeCell ref="AC65:AD65"/>
    <mergeCell ref="S65:T65"/>
    <mergeCell ref="U65:V65"/>
    <mergeCell ref="G65:H65"/>
    <mergeCell ref="I65:J65"/>
    <mergeCell ref="K65:L65"/>
    <mergeCell ref="M65:N65"/>
    <mergeCell ref="W65:X65"/>
    <mergeCell ref="Y65:Z65"/>
    <mergeCell ref="AA65:AB65"/>
    <mergeCell ref="G66:H66"/>
    <mergeCell ref="I66:J66"/>
    <mergeCell ref="K66:L66"/>
    <mergeCell ref="M66:N66"/>
    <mergeCell ref="AA66:AB66"/>
    <mergeCell ref="O65:P65"/>
    <mergeCell ref="Q65:R65"/>
    <mergeCell ref="AC66:AD66"/>
    <mergeCell ref="O66:P66"/>
    <mergeCell ref="Q66:R66"/>
    <mergeCell ref="S66:T66"/>
    <mergeCell ref="U66:V66"/>
    <mergeCell ref="AI66:AJ66"/>
    <mergeCell ref="G67:H67"/>
    <mergeCell ref="I67:J67"/>
    <mergeCell ref="K67:L67"/>
    <mergeCell ref="M67:N67"/>
    <mergeCell ref="O67:P67"/>
    <mergeCell ref="Q67:R67"/>
    <mergeCell ref="S67:T67"/>
    <mergeCell ref="W66:X66"/>
    <mergeCell ref="Y66:Z66"/>
    <mergeCell ref="U67:V67"/>
    <mergeCell ref="W67:X67"/>
    <mergeCell ref="Y67:Z67"/>
    <mergeCell ref="AA67:AB67"/>
    <mergeCell ref="G68:H68"/>
    <mergeCell ref="I68:J68"/>
    <mergeCell ref="K68:L68"/>
    <mergeCell ref="M68:N68"/>
    <mergeCell ref="O68:P68"/>
    <mergeCell ref="Q68:R68"/>
    <mergeCell ref="S68:T68"/>
    <mergeCell ref="U68:V68"/>
    <mergeCell ref="AI68:AJ68"/>
    <mergeCell ref="AC67:AD67"/>
    <mergeCell ref="AI67:AJ67"/>
    <mergeCell ref="W68:X68"/>
    <mergeCell ref="Y68:Z68"/>
    <mergeCell ref="AA68:AB68"/>
    <mergeCell ref="AC68:AD68"/>
    <mergeCell ref="AE66:AF66"/>
    <mergeCell ref="AG66:AH66"/>
    <mergeCell ref="AE68:AF68"/>
    <mergeCell ref="AG68:AH68"/>
    <mergeCell ref="AE67:AF67"/>
    <mergeCell ref="AG67:AH67"/>
  </mergeCells>
  <conditionalFormatting sqref="A7:AM7 A12:AM12 A17:AM17 A22:AL22 A27:AM27 A32:AM32 A37:AM37 A42:AM42 A47:AM47 A52:AM52 A57:AM57 A62:Y62">
    <cfRule type="expression" priority="1" dxfId="0" stopIfTrue="1">
      <formula>A7-ROUND(A7,0)&gt;0</formula>
    </cfRule>
  </conditionalFormatting>
  <printOptions horizontalCentered="1" verticalCentered="1"/>
  <pageMargins left="0.35" right="0.3" top="0.35" bottom="0.35" header="0.5" footer="0.5"/>
  <pageSetup fitToHeight="1" fitToWidth="1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2015-12-27T17:32:02Z</cp:lastPrinted>
  <dcterms:created xsi:type="dcterms:W3CDTF">2002-05-23T04:31:40Z</dcterms:created>
  <cp:category/>
  <cp:version/>
  <cp:contentType/>
  <cp:contentStatus/>
</cp:coreProperties>
</file>